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7970" windowHeight="6120" tabRatio="593"/>
  </bookViews>
  <sheets>
    <sheet name="титул" sheetId="19" r:id="rId1"/>
    <sheet name="1.1" sheetId="1" r:id="rId2"/>
    <sheet name="1.2" sheetId="2" r:id="rId3"/>
    <sheet name="1.3" sheetId="18" r:id="rId4"/>
    <sheet name="1.4" sheetId="3" r:id="rId5"/>
    <sheet name="1.5" sheetId="4" r:id="rId6"/>
    <sheet name="1.6.1" sheetId="5" r:id="rId7"/>
    <sheet name="1.6.2" sheetId="6" r:id="rId8"/>
    <sheet name="1.7" sheetId="8" r:id="rId9"/>
    <sheet name="2.1" sheetId="9" r:id="rId10"/>
    <sheet name="2.1 (2)" sheetId="10" r:id="rId11"/>
    <sheet name="2.2" sheetId="11" r:id="rId12"/>
    <sheet name="2.3" sheetId="12" r:id="rId13"/>
    <sheet name="2.4" sheetId="20" r:id="rId14"/>
    <sheet name="2.5" sheetId="13" r:id="rId15"/>
    <sheet name="2.6.1" sheetId="14" r:id="rId16"/>
    <sheet name="2.6.2" sheetId="15" r:id="rId17"/>
    <sheet name="2.6.3" sheetId="16" r:id="rId18"/>
    <sheet name="2.6.4" sheetId="17" r:id="rId19"/>
    <sheet name="2.7" sheetId="21" r:id="rId20"/>
    <sheet name="Лист1" sheetId="22" r:id="rId21"/>
  </sheets>
  <definedNames>
    <definedName name="_ftnref1" localSheetId="19">'2.7'!#REF!</definedName>
    <definedName name="_ftnref2" localSheetId="19">'2.7'!#REF!</definedName>
    <definedName name="_ftnref3" localSheetId="19">'2.7'!#REF!</definedName>
    <definedName name="_ftnref4" localSheetId="19">'2.7'!$A$7</definedName>
    <definedName name="_xlnm.Print_Area" localSheetId="1">'1.1'!$A$1:$K$18</definedName>
    <definedName name="_xlnm.Print_Area" localSheetId="2">'1.2'!$A$1:$N$33</definedName>
    <definedName name="_xlnm.Print_Area" localSheetId="4">'1.4'!$A$1:$L$12</definedName>
    <definedName name="_xlnm.Print_Area" localSheetId="5">'1.5'!$A$1:$O$21</definedName>
    <definedName name="_xlnm.Print_Area" localSheetId="7">'1.6.2'!$A$1:$K$47</definedName>
    <definedName name="_xlnm.Print_Area" localSheetId="8">'1.7'!$A$1:$G$10</definedName>
    <definedName name="_xlnm.Print_Area" localSheetId="9">'2.1'!$A$1:$L$28</definedName>
    <definedName name="_xlnm.Print_Area" localSheetId="10">'2.1 (2)'!$A$1:$M$27</definedName>
    <definedName name="_xlnm.Print_Area" localSheetId="11">'2.2'!$A$1:$Q$17</definedName>
    <definedName name="_xlnm.Print_Area" localSheetId="14">'2.5'!$A$1:$T$29</definedName>
    <definedName name="_xlnm.Print_Area" localSheetId="18">'2.6.4'!$A$1:$O$30</definedName>
    <definedName name="_xlnm.Print_Area" localSheetId="19">'2.7'!$A$1:$I$55</definedName>
    <definedName name="_xlnm.Print_Area" localSheetId="0">титул!$A$1:$K$41</definedName>
  </definedNames>
  <calcPr calcId="145621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4" l="1"/>
  <c r="I20" i="4"/>
  <c r="H20" i="4"/>
  <c r="F20" i="4"/>
  <c r="E20" i="4"/>
  <c r="C14" i="13" l="1"/>
  <c r="N15" i="11"/>
  <c r="M8" i="11"/>
  <c r="L8" i="11"/>
  <c r="K8" i="11"/>
  <c r="J8" i="11"/>
  <c r="I8" i="11"/>
  <c r="H8" i="11"/>
  <c r="G8" i="11"/>
  <c r="F8" i="11"/>
  <c r="E8" i="11"/>
  <c r="K25" i="9"/>
  <c r="H25" i="9"/>
  <c r="G25" i="9"/>
  <c r="J9" i="10"/>
  <c r="M9" i="10"/>
  <c r="L9" i="10"/>
  <c r="K9" i="10"/>
  <c r="I9" i="10"/>
  <c r="H9" i="10"/>
  <c r="G9" i="10"/>
  <c r="F9" i="10"/>
  <c r="E9" i="10"/>
  <c r="D9" i="10"/>
  <c r="L10" i="9"/>
  <c r="J10" i="9"/>
  <c r="I10" i="9"/>
  <c r="F10" i="9"/>
  <c r="E10" i="9"/>
  <c r="N18" i="4"/>
  <c r="N15" i="4"/>
  <c r="N13" i="4"/>
  <c r="N11" i="4"/>
  <c r="N10" i="4"/>
  <c r="G33" i="2" l="1"/>
  <c r="I23" i="2"/>
  <c r="I21" i="2"/>
  <c r="I20" i="2"/>
  <c r="I19" i="2"/>
  <c r="I18" i="2"/>
  <c r="I17" i="2"/>
  <c r="I14" i="2"/>
  <c r="I16" i="2"/>
  <c r="I15" i="2"/>
  <c r="I8" i="2"/>
  <c r="I13" i="2"/>
  <c r="I12" i="2"/>
  <c r="I11" i="2"/>
  <c r="I10" i="2"/>
  <c r="I9" i="2"/>
  <c r="I7" i="2"/>
  <c r="L14" i="13" l="1"/>
  <c r="O29" i="13"/>
  <c r="M29" i="13"/>
  <c r="K29" i="13"/>
  <c r="L29" i="13"/>
  <c r="J29" i="13"/>
  <c r="D29" i="13"/>
  <c r="C29" i="13"/>
  <c r="O14" i="13"/>
  <c r="M14" i="13"/>
  <c r="K14" i="13"/>
  <c r="J14" i="13"/>
  <c r="D14" i="13"/>
  <c r="G5" i="21" l="1"/>
  <c r="C7" i="17"/>
  <c r="C18" i="17"/>
  <c r="T29" i="13"/>
  <c r="S29" i="13"/>
  <c r="R29" i="13"/>
  <c r="Q29" i="13"/>
  <c r="P29" i="13"/>
  <c r="N29" i="13"/>
  <c r="I29" i="13"/>
  <c r="H29" i="13"/>
  <c r="G29" i="13"/>
  <c r="F29" i="13"/>
  <c r="E29" i="13"/>
  <c r="O19" i="13"/>
  <c r="M19" i="13"/>
  <c r="L19" i="13"/>
  <c r="K19" i="13"/>
  <c r="J19" i="13"/>
  <c r="D19" i="13"/>
  <c r="C19" i="13"/>
  <c r="H6" i="20"/>
  <c r="B6" i="20"/>
  <c r="Q15" i="11"/>
  <c r="P15" i="11"/>
  <c r="O15" i="11"/>
  <c r="M15" i="11"/>
  <c r="L15" i="11"/>
  <c r="K15" i="11"/>
  <c r="J15" i="11"/>
  <c r="I15" i="11"/>
  <c r="H15" i="11"/>
  <c r="G15" i="11"/>
  <c r="F15" i="11"/>
  <c r="E15" i="11"/>
  <c r="I24" i="10"/>
  <c r="L24" i="10"/>
  <c r="K24" i="10"/>
  <c r="H24" i="10"/>
  <c r="F24" i="10"/>
  <c r="E24" i="10"/>
  <c r="D24" i="10"/>
  <c r="E25" i="9"/>
  <c r="K20" i="4" l="1"/>
  <c r="O20" i="4"/>
  <c r="M20" i="4"/>
  <c r="L20" i="4"/>
  <c r="J20" i="4"/>
  <c r="C20" i="4"/>
  <c r="F25" i="9" l="1"/>
  <c r="L25" i="9"/>
  <c r="J25" i="9"/>
  <c r="I25" i="9"/>
  <c r="T8" i="13" l="1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N13" i="11"/>
  <c r="N12" i="11"/>
  <c r="N10" i="11"/>
  <c r="N9" i="11"/>
  <c r="Q7" i="11"/>
  <c r="P7" i="11"/>
  <c r="O7" i="11"/>
  <c r="N7" i="11"/>
  <c r="D23" i="10"/>
  <c r="D16" i="10"/>
  <c r="D14" i="10"/>
  <c r="D13" i="10"/>
  <c r="D10" i="10"/>
  <c r="M8" i="10"/>
  <c r="L8" i="10"/>
  <c r="K8" i="10"/>
  <c r="J8" i="10"/>
  <c r="I8" i="10"/>
  <c r="H8" i="10"/>
  <c r="G8" i="10"/>
  <c r="F8" i="10"/>
  <c r="E8" i="10"/>
  <c r="D8" i="10"/>
  <c r="C8" i="10"/>
  <c r="H34" i="20" l="1"/>
  <c r="I4" i="21" l="1"/>
  <c r="H4" i="21"/>
  <c r="G4" i="21"/>
  <c r="F4" i="21"/>
  <c r="E4" i="21"/>
  <c r="D4" i="21"/>
  <c r="C4" i="21"/>
  <c r="B4" i="21"/>
  <c r="O18" i="17"/>
  <c r="N18" i="17"/>
  <c r="M18" i="17"/>
  <c r="L18" i="17"/>
  <c r="K18" i="17"/>
  <c r="J18" i="17"/>
  <c r="I18" i="17"/>
  <c r="H18" i="17"/>
  <c r="G18" i="17"/>
  <c r="F18" i="17"/>
  <c r="C11" i="17"/>
  <c r="O6" i="17"/>
  <c r="N6" i="17"/>
  <c r="M6" i="17"/>
  <c r="L6" i="17"/>
  <c r="K6" i="17"/>
  <c r="J6" i="17"/>
  <c r="I6" i="17"/>
  <c r="H6" i="17"/>
  <c r="G6" i="17"/>
  <c r="F6" i="17"/>
  <c r="E6" i="17"/>
  <c r="D6" i="17"/>
  <c r="C6" i="17"/>
  <c r="B6" i="17"/>
  <c r="J9" i="14"/>
  <c r="I9" i="14"/>
  <c r="H9" i="14"/>
  <c r="G9" i="14"/>
  <c r="F9" i="14"/>
  <c r="E9" i="14"/>
  <c r="D9" i="14"/>
  <c r="C9" i="14"/>
  <c r="B9" i="14"/>
  <c r="K5" i="20"/>
  <c r="J5" i="20"/>
  <c r="I5" i="20"/>
  <c r="H5" i="20"/>
  <c r="G5" i="20"/>
  <c r="F5" i="20"/>
  <c r="E5" i="20"/>
  <c r="D5" i="20"/>
  <c r="C5" i="20"/>
  <c r="B5" i="20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K41" i="6" l="1"/>
  <c r="J41" i="6"/>
  <c r="I41" i="6"/>
  <c r="H41" i="6"/>
  <c r="G41" i="6"/>
  <c r="F41" i="6"/>
  <c r="E41" i="6"/>
  <c r="D41" i="6"/>
  <c r="C41" i="6"/>
  <c r="D40" i="6"/>
  <c r="C40" i="6"/>
  <c r="D39" i="6"/>
  <c r="C39" i="6"/>
  <c r="D38" i="6"/>
  <c r="C38" i="6"/>
  <c r="D37" i="6"/>
  <c r="C37" i="6"/>
  <c r="D36" i="6"/>
  <c r="C36" i="6"/>
  <c r="D35" i="6"/>
  <c r="C35" i="6"/>
  <c r="D34" i="6"/>
  <c r="C34" i="6"/>
  <c r="D33" i="6"/>
  <c r="C33" i="6"/>
  <c r="D32" i="6"/>
  <c r="C32" i="6"/>
  <c r="D31" i="6"/>
  <c r="C31" i="6"/>
  <c r="D30" i="6"/>
  <c r="C30" i="6"/>
  <c r="D29" i="6"/>
  <c r="C29" i="6"/>
  <c r="D28" i="6"/>
  <c r="C28" i="6"/>
  <c r="D27" i="6"/>
  <c r="C27" i="6"/>
  <c r="D26" i="6"/>
  <c r="C26" i="6"/>
  <c r="D25" i="6"/>
  <c r="C25" i="6"/>
  <c r="D24" i="6"/>
  <c r="C24" i="6"/>
  <c r="K22" i="6"/>
  <c r="J22" i="6"/>
  <c r="I22" i="6"/>
  <c r="H22" i="6"/>
  <c r="G22" i="6"/>
  <c r="F22" i="6"/>
  <c r="E22" i="6"/>
  <c r="D22" i="6"/>
  <c r="C22" i="6"/>
  <c r="D20" i="6"/>
  <c r="C20" i="6"/>
  <c r="I19" i="6"/>
  <c r="D19" i="6"/>
  <c r="C19" i="6"/>
  <c r="D18" i="6"/>
  <c r="C18" i="6"/>
  <c r="D17" i="6"/>
  <c r="C17" i="6"/>
  <c r="K15" i="6"/>
  <c r="J15" i="6"/>
  <c r="I15" i="6"/>
  <c r="G15" i="6"/>
  <c r="F15" i="6"/>
  <c r="E15" i="6"/>
  <c r="D15" i="6"/>
  <c r="C15" i="6"/>
  <c r="I14" i="6"/>
  <c r="D14" i="6"/>
  <c r="C14" i="6"/>
  <c r="D13" i="6"/>
  <c r="C13" i="6"/>
  <c r="D12" i="6"/>
  <c r="C12" i="6"/>
  <c r="D11" i="6"/>
  <c r="C11" i="6"/>
  <c r="D10" i="6"/>
  <c r="C10" i="6"/>
  <c r="D9" i="6"/>
  <c r="C9" i="6"/>
  <c r="K7" i="6"/>
  <c r="J7" i="6"/>
  <c r="I7" i="6"/>
  <c r="H7" i="6"/>
  <c r="G7" i="6"/>
  <c r="F7" i="6"/>
  <c r="E7" i="6"/>
  <c r="D7" i="6"/>
  <c r="C7" i="6"/>
  <c r="K6" i="6"/>
  <c r="J6" i="6"/>
  <c r="I6" i="6"/>
  <c r="H6" i="6"/>
  <c r="G6" i="6"/>
  <c r="F6" i="6"/>
  <c r="E6" i="6"/>
  <c r="D6" i="6"/>
  <c r="C6" i="6"/>
  <c r="B6" i="6"/>
  <c r="L43" i="5"/>
  <c r="K43" i="5"/>
  <c r="J43" i="5"/>
  <c r="I43" i="5"/>
  <c r="H43" i="5"/>
  <c r="G43" i="5"/>
  <c r="F43" i="5"/>
  <c r="E43" i="5"/>
  <c r="D43" i="5"/>
  <c r="C43" i="5"/>
  <c r="I23" i="5"/>
  <c r="I21" i="5"/>
  <c r="I20" i="5"/>
  <c r="L18" i="5"/>
  <c r="K18" i="5"/>
  <c r="J18" i="5"/>
  <c r="I18" i="5"/>
  <c r="E9" i="1" l="1"/>
  <c r="G5" i="3" l="1"/>
  <c r="H5" i="3" s="1"/>
  <c r="I5" i="3" s="1"/>
  <c r="J5" i="3" s="1"/>
  <c r="K5" i="3" s="1"/>
  <c r="L5" i="3" s="1"/>
  <c r="C5" i="18"/>
  <c r="D5" i="18"/>
  <c r="E5" i="18" s="1"/>
  <c r="F5" i="18" s="1"/>
  <c r="G5" i="18" s="1"/>
  <c r="H5" i="18" s="1"/>
  <c r="I5" i="18" s="1"/>
  <c r="J5" i="18" s="1"/>
  <c r="K5" i="18" s="1"/>
  <c r="L5" i="18" s="1"/>
  <c r="M5" i="18" s="1"/>
  <c r="B5" i="18"/>
  <c r="C6" i="16" l="1"/>
  <c r="D6" i="16"/>
  <c r="E6" i="16" s="1"/>
  <c r="F6" i="16" s="1"/>
  <c r="G6" i="16" s="1"/>
  <c r="H6" i="16" s="1"/>
  <c r="I6" i="16" s="1"/>
  <c r="J6" i="16" s="1"/>
  <c r="K6" i="16" s="1"/>
  <c r="L6" i="16" s="1"/>
  <c r="M6" i="16" s="1"/>
  <c r="N6" i="16" s="1"/>
  <c r="B6" i="16"/>
  <c r="B5" i="15"/>
  <c r="C5" i="15" s="1"/>
  <c r="D5" i="15" s="1"/>
  <c r="E5" i="15" s="1"/>
  <c r="F5" i="15" s="1"/>
  <c r="G5" i="15" s="1"/>
  <c r="H5" i="15" s="1"/>
  <c r="I5" i="15" s="1"/>
  <c r="J5" i="15" s="1"/>
  <c r="K5" i="15" s="1"/>
  <c r="B6" i="4" l="1"/>
  <c r="C6" i="4" s="1"/>
  <c r="D6" i="4" s="1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</calcChain>
</file>

<file path=xl/sharedStrings.xml><?xml version="1.0" encoding="utf-8"?>
<sst xmlns="http://schemas.openxmlformats.org/spreadsheetml/2006/main" count="2035" uniqueCount="634">
  <si>
    <t>подпись</t>
  </si>
  <si>
    <t>расшифровка подписи</t>
  </si>
  <si>
    <t>ОТЧЕТ</t>
  </si>
  <si>
    <t>о результатах деятельности государственного учреждения</t>
  </si>
  <si>
    <t>Наименование учреждения</t>
  </si>
  <si>
    <t>Наименование органа, осуществляющего функции и полномочия учредителя</t>
  </si>
  <si>
    <t>Ф.И.О. руководителя учреждения</t>
  </si>
  <si>
    <t>"____"_____________ 20___ г.</t>
  </si>
  <si>
    <t xml:space="preserve">Единица измерения, руб.
</t>
  </si>
  <si>
    <t>КОДЫ</t>
  </si>
  <si>
    <t>Дата</t>
  </si>
  <si>
    <t>по ОКЕИ</t>
  </si>
  <si>
    <t xml:space="preserve">по ОКТМО
</t>
  </si>
  <si>
    <t>Раздел 1. РЕЗУЛЬТАТЫ ДЕЯТЕЛЬНОСТИ</t>
  </si>
  <si>
    <t>Содержание государственной услуги (работы)</t>
  </si>
  <si>
    <t>Наименование услуг (работ)</t>
  </si>
  <si>
    <t>Код по ОКВЭД</t>
  </si>
  <si>
    <t xml:space="preserve">Код строки
</t>
  </si>
  <si>
    <t>Объем оказанных услуг (выполненных работ)</t>
  </si>
  <si>
    <t>единица измерения</t>
  </si>
  <si>
    <t>наименование</t>
  </si>
  <si>
    <t xml:space="preserve">код по ОКЕИ
</t>
  </si>
  <si>
    <t>всего</t>
  </si>
  <si>
    <t>Доход от оказания услуг (выполнения работ), руб.</t>
  </si>
  <si>
    <t>Справочно: реквизиты акта, которым установлена цена (тариф)</t>
  </si>
  <si>
    <t>кем издан</t>
  </si>
  <si>
    <t>номер</t>
  </si>
  <si>
    <t>дата</t>
  </si>
  <si>
    <t>Итого</t>
  </si>
  <si>
    <t>х</t>
  </si>
  <si>
    <t>№ п/п</t>
  </si>
  <si>
    <t>Вид дохода</t>
  </si>
  <si>
    <t>Код бюджетной классификации</t>
  </si>
  <si>
    <t>Сумма дохода, полученного за отчетный год, руб.</t>
  </si>
  <si>
    <t xml:space="preserve">Вид кредиторской задолженности
строки
</t>
  </si>
  <si>
    <t>Код строки</t>
  </si>
  <si>
    <t xml:space="preserve">Причина образования
</t>
  </si>
  <si>
    <t xml:space="preserve">Меры, принимаемые по погашению просроченной кредиторской задолженности
</t>
  </si>
  <si>
    <t xml:space="preserve">Кредиторская задолженность, всего
(стр. 110 + стр. 120 + стр. 130 + стр. 140)
</t>
  </si>
  <si>
    <t xml:space="preserve">в том числе:
</t>
  </si>
  <si>
    <t xml:space="preserve">по оплате труда и прочим выплатам персоналу
</t>
  </si>
  <si>
    <t xml:space="preserve">по налоговым платежам и иным обязательным платежам в бюджеты
</t>
  </si>
  <si>
    <t xml:space="preserve">по расчетам с поставщиками и подрядчиками
</t>
  </si>
  <si>
    <t xml:space="preserve">по иным имеющимся обязательствам:
</t>
  </si>
  <si>
    <t xml:space="preserve">в том числе по решениям судебных органов и(или) исполнительным листам
</t>
  </si>
  <si>
    <t xml:space="preserve">Наименование показателя
</t>
  </si>
  <si>
    <t xml:space="preserve">Остаток задолженности по возмещению ущерба на начало года
</t>
  </si>
  <si>
    <t>Всего</t>
  </si>
  <si>
    <t xml:space="preserve">Выявлено недостач, хищений, нанесения ущерба
</t>
  </si>
  <si>
    <t xml:space="preserve">Возмещено недостач, хищений, нанесения ущерба
</t>
  </si>
  <si>
    <t xml:space="preserve">из них взыскано с виновных лиц
</t>
  </si>
  <si>
    <t xml:space="preserve">Списано
</t>
  </si>
  <si>
    <t xml:space="preserve">Остаток задолженности по возмещению ущерба на конец отчетного периода
</t>
  </si>
  <si>
    <t xml:space="preserve">Недостача, хищение денежных средств, всего
</t>
  </si>
  <si>
    <t xml:space="preserve">Ущерб имуществу (за исключением денежных средств)
</t>
  </si>
  <si>
    <t xml:space="preserve">в связи с нарушением правил хранения
</t>
  </si>
  <si>
    <t xml:space="preserve">в связи с нанесением ущерба техническому состоянию объекта
</t>
  </si>
  <si>
    <t xml:space="preserve">в связи с невыполнением условий о возврате предоплаты (аванса)
</t>
  </si>
  <si>
    <t xml:space="preserve">в том числе: виновные лица
</t>
  </si>
  <si>
    <t xml:space="preserve">в том числе:
в связи
с недостачами, включая хищения (кражи)
</t>
  </si>
  <si>
    <t>0100</t>
  </si>
  <si>
    <t>0110</t>
  </si>
  <si>
    <t>0111</t>
  </si>
  <si>
    <t>0200</t>
  </si>
  <si>
    <t>0210</t>
  </si>
  <si>
    <t>0211</t>
  </si>
  <si>
    <t>0220</t>
  </si>
  <si>
    <t>0230</t>
  </si>
  <si>
    <t>0300</t>
  </si>
  <si>
    <t>0310</t>
  </si>
  <si>
    <t>0320</t>
  </si>
  <si>
    <t>9000</t>
  </si>
  <si>
    <t xml:space="preserve">Группы персонала (категория персонала)
</t>
  </si>
  <si>
    <t xml:space="preserve">Основной персонал, всего
</t>
  </si>
  <si>
    <t>из них:</t>
  </si>
  <si>
    <t xml:space="preserve">Вспомогательный персонал, всего
</t>
  </si>
  <si>
    <t xml:space="preserve">Административно-управленческий персонал, всего
</t>
  </si>
  <si>
    <t xml:space="preserve">из них:
</t>
  </si>
  <si>
    <t xml:space="preserve">на начало отчетного периода
</t>
  </si>
  <si>
    <t xml:space="preserve">на конец отчетного периода
</t>
  </si>
  <si>
    <t xml:space="preserve">Средняя численность сотрудников за отчетный период
</t>
  </si>
  <si>
    <t xml:space="preserve">По договорам гражданско-правового характера
</t>
  </si>
  <si>
    <t xml:space="preserve">по основному 
месту работы
</t>
  </si>
  <si>
    <t xml:space="preserve">физические лица,
 не являющиеся сотрудниками учреждения
</t>
  </si>
  <si>
    <t xml:space="preserve">Фонд начисленной оплаты труда сотрудников за отчетный период, руб.
</t>
  </si>
  <si>
    <t xml:space="preserve">Начислено по договорам гражданско-правового характера, руб.
</t>
  </si>
  <si>
    <t xml:space="preserve">всего
</t>
  </si>
  <si>
    <t xml:space="preserve">Аналитическое распределение оплаты труда сотрудников по основному месту работы, руб.
по источникам финансового обеспечения, руб.
</t>
  </si>
  <si>
    <t xml:space="preserve">по внутреннему 
совместительству
 (совмещению должностей)
</t>
  </si>
  <si>
    <t xml:space="preserve">по внешнему 
совместительству
</t>
  </si>
  <si>
    <t xml:space="preserve">физическим лицам, 
не являющимся
 сотрудниками учреждения
</t>
  </si>
  <si>
    <t xml:space="preserve">за счет средств 
федерального бюджета
</t>
  </si>
  <si>
    <t xml:space="preserve">за счет средств от 
приносящей доход 
деятельности
</t>
  </si>
  <si>
    <t>сотрудникам 
учреждения</t>
  </si>
  <si>
    <t xml:space="preserve">за счет средств 
субсидии на выполнение 
государственного задания
</t>
  </si>
  <si>
    <t xml:space="preserve">в том числе 
по источникам финансового обеспечения:
</t>
  </si>
  <si>
    <t>Номер счета в кредитной организации</t>
  </si>
  <si>
    <t>Реквизиты акта, в соответствии с которым открыт счет</t>
  </si>
  <si>
    <t xml:space="preserve">вид акта
</t>
  </si>
  <si>
    <t xml:space="preserve">дата </t>
  </si>
  <si>
    <t xml:space="preserve">Вид счета </t>
  </si>
  <si>
    <t xml:space="preserve">Остаток средств на счете на начало года </t>
  </si>
  <si>
    <t xml:space="preserve">Остаток средств на счете на конец отчетного периода </t>
  </si>
  <si>
    <t xml:space="preserve">Раздел 2. ИСПОЛЬЗОВАНИЕ ИМУЩЕСТВА, ЗАКРЕПЛЕННОГО ЗА УЧРЕЖДЕНИЕМ
</t>
  </si>
  <si>
    <t xml:space="preserve">Наименование объекта (здания, строения, сооружения и иные аналогичные объекты)
</t>
  </si>
  <si>
    <t>Адрес</t>
  </si>
  <si>
    <t xml:space="preserve">Используется учреждением
</t>
  </si>
  <si>
    <t xml:space="preserve">для осуществления основной деятельности
</t>
  </si>
  <si>
    <t>в том числе:</t>
  </si>
  <si>
    <t xml:space="preserve">для иных целей
</t>
  </si>
  <si>
    <t xml:space="preserve">Передано во временное пользование сторонним организациям (индивидуальным предпринимателям)
</t>
  </si>
  <si>
    <t xml:space="preserve">на основании договоров аренды
</t>
  </si>
  <si>
    <t xml:space="preserve">на основании договоров безвозмездного пользования
</t>
  </si>
  <si>
    <t xml:space="preserve">ИТОГО
</t>
  </si>
  <si>
    <t xml:space="preserve">за плату сверх
государственного
задания
</t>
  </si>
  <si>
    <t xml:space="preserve">в рамках
 государственного
задания
</t>
  </si>
  <si>
    <t xml:space="preserve">на основании
договоров аренды
</t>
  </si>
  <si>
    <t xml:space="preserve">без оформления
права пользования
(с почасовой оплатой)
</t>
  </si>
  <si>
    <t xml:space="preserve">на основании договоров
безвозмездного пользования
</t>
  </si>
  <si>
    <t xml:space="preserve">
Кадастровый номер
</t>
  </si>
  <si>
    <t>Общая площадь объектов недвижимости, кв. м, в том числе:</t>
  </si>
  <si>
    <t xml:space="preserve">Не используется
</t>
  </si>
  <si>
    <t xml:space="preserve">Фактические расходы на содержание объекта недвижимого имущества (руб. в год)
</t>
  </si>
  <si>
    <t xml:space="preserve">коммунальные услуги
</t>
  </si>
  <si>
    <t xml:space="preserve">услуги по содержанию имущества
</t>
  </si>
  <si>
    <t xml:space="preserve">налог на имущество
</t>
  </si>
  <si>
    <t xml:space="preserve">причина (капремонт, аварийное состояние, передача имущества)
</t>
  </si>
  <si>
    <t xml:space="preserve">возмещается
пользователями имущества
</t>
  </si>
  <si>
    <t xml:space="preserve">по неиспользуемому
имуществу
</t>
  </si>
  <si>
    <t xml:space="preserve">Наименование
показателя
</t>
  </si>
  <si>
    <t xml:space="preserve">
установлены
</t>
  </si>
  <si>
    <t xml:space="preserve">
из них по
решению суда
</t>
  </si>
  <si>
    <t xml:space="preserve">
страховыми
 организациями
</t>
  </si>
  <si>
    <t xml:space="preserve">из них в связи с
прекращением взыскания
по исполнительным листам
</t>
  </si>
  <si>
    <t xml:space="preserve">
не
установлены
</t>
  </si>
  <si>
    <t>ИТОГО</t>
  </si>
  <si>
    <t xml:space="preserve">Штатная численность
(установлено штатным расписанием)
</t>
  </si>
  <si>
    <t xml:space="preserve">
по основному 
месту работы
</t>
  </si>
  <si>
    <t xml:space="preserve">
по внутреннему
 совместительству
</t>
  </si>
  <si>
    <t xml:space="preserve">
по внешнему
 совместительству
</t>
  </si>
  <si>
    <t xml:space="preserve">
сотрудники
 учреждения
</t>
  </si>
  <si>
    <t xml:space="preserve">
вакантных 
должностей
</t>
  </si>
  <si>
    <t xml:space="preserve">
замещено
</t>
  </si>
  <si>
    <t xml:space="preserve">Наименование показателя
</t>
  </si>
  <si>
    <t xml:space="preserve">Не используется учреждением
</t>
  </si>
  <si>
    <t xml:space="preserve">передано во временное пользование сторонним организациям
</t>
  </si>
  <si>
    <t xml:space="preserve">
по иным причинам
</t>
  </si>
  <si>
    <t xml:space="preserve">Фактические расходы на содержание земельного участка (руб. в год)
</t>
  </si>
  <si>
    <t xml:space="preserve">эксплуатационные расходы
</t>
  </si>
  <si>
    <t xml:space="preserve">из них возмещается пользователями имущества
</t>
  </si>
  <si>
    <t xml:space="preserve">налог на землю
</t>
  </si>
  <si>
    <t xml:space="preserve">Наименование объекта (здания, сооружения, помещения, земельные участки)
</t>
  </si>
  <si>
    <t xml:space="preserve">Площадь, кв. м
</t>
  </si>
  <si>
    <t xml:space="preserve">Адрес
</t>
  </si>
  <si>
    <t xml:space="preserve">Арендодатель (ссудодатель)
</t>
  </si>
  <si>
    <t xml:space="preserve">наименование
</t>
  </si>
  <si>
    <t>ИНН</t>
  </si>
  <si>
    <t xml:space="preserve">Срок пользования
</t>
  </si>
  <si>
    <t xml:space="preserve">Арендная плата
</t>
  </si>
  <si>
    <t xml:space="preserve">за единицу меры (руб./мес.)
</t>
  </si>
  <si>
    <t xml:space="preserve">за единицу меры (руб./час)
</t>
  </si>
  <si>
    <t xml:space="preserve">за объект (руб./год)
</t>
  </si>
  <si>
    <t xml:space="preserve">Направление использования арендованного имущества
</t>
  </si>
  <si>
    <t xml:space="preserve">Фактические расходы на содержание
арендованного имущества (руб./год)
</t>
  </si>
  <si>
    <t xml:space="preserve">для осуществления
основной деятельности
</t>
  </si>
  <si>
    <t xml:space="preserve">для осуществления
иной деятельности
</t>
  </si>
  <si>
    <t xml:space="preserve">Обоснование заключения
договора аренды
</t>
  </si>
  <si>
    <t xml:space="preserve"> 
начала
</t>
  </si>
  <si>
    <t xml:space="preserve">
окончания
</t>
  </si>
  <si>
    <t xml:space="preserve">Наличие движимого имущества на конец отчетного периода (единица)
</t>
  </si>
  <si>
    <t xml:space="preserve">Балансовая и остаточная стоимость на конец отчетного периода, (руб.)
</t>
  </si>
  <si>
    <t xml:space="preserve">в том числе
</t>
  </si>
  <si>
    <t xml:space="preserve">передано в пользование
</t>
  </si>
  <si>
    <t xml:space="preserve">физически и морально
изношено, ожидает
согласования, списания
</t>
  </si>
  <si>
    <t xml:space="preserve">
используется учреждением
</t>
  </si>
  <si>
    <t xml:space="preserve">
требует ремонта
</t>
  </si>
  <si>
    <t xml:space="preserve">
безвозмездно
</t>
  </si>
  <si>
    <t xml:space="preserve">
в аренду
</t>
  </si>
  <si>
    <t xml:space="preserve">
количество, (единица)
</t>
  </si>
  <si>
    <t xml:space="preserve">
балансовая стоимость
</t>
  </si>
  <si>
    <t xml:space="preserve">
остаточная стоимость
</t>
  </si>
  <si>
    <t xml:space="preserve">Нежилые помещения, здания и сооружения, не отнесенные к недвижимому имуществу
</t>
  </si>
  <si>
    <t xml:space="preserve">для иной деятельности
</t>
  </si>
  <si>
    <t xml:space="preserve">Машины и оборудование
</t>
  </si>
  <si>
    <t xml:space="preserve">Хозяйственный и производственный инвентарь, всего
</t>
  </si>
  <si>
    <t xml:space="preserve">Прочие основные средства, всего
</t>
  </si>
  <si>
    <t xml:space="preserve">не
используется
</t>
  </si>
  <si>
    <t xml:space="preserve">на текущее обслуживание
</t>
  </si>
  <si>
    <t xml:space="preserve">расходы на страхование
</t>
  </si>
  <si>
    <t xml:space="preserve">на уплату налогов
</t>
  </si>
  <si>
    <t xml:space="preserve">заработная плата обслуживающего персонала
</t>
  </si>
  <si>
    <t xml:space="preserve">иные расходы
</t>
  </si>
  <si>
    <t xml:space="preserve">расходы на периодическое
техническое обслуживание
</t>
  </si>
  <si>
    <t xml:space="preserve">расходы на текущий ремонт,
включая приобретение запасных частей
</t>
  </si>
  <si>
    <t xml:space="preserve">капитальный ремонт, включая
приобретение запасных частей
</t>
  </si>
  <si>
    <t xml:space="preserve">заработная плата
обслуживающего персонала
</t>
  </si>
  <si>
    <t xml:space="preserve">Наименование 
показателя
(группа 
основных средств)
</t>
  </si>
  <si>
    <t xml:space="preserve">Транспортные средства, (единица)
</t>
  </si>
  <si>
    <t xml:space="preserve">по договорам безвозмездного пользования
</t>
  </si>
  <si>
    <t xml:space="preserve">по договорам аренды
</t>
  </si>
  <si>
    <t xml:space="preserve">в оперативном управлении учреждения
</t>
  </si>
  <si>
    <t xml:space="preserve">на отчетную дату
</t>
  </si>
  <si>
    <t xml:space="preserve">в среднем за год
</t>
  </si>
  <si>
    <t xml:space="preserve">Наземные транспортные средства
</t>
  </si>
  <si>
    <t xml:space="preserve">автомобили легковые (за исключением автомобилей скорой медицинской помощи), всего
</t>
  </si>
  <si>
    <t xml:space="preserve">средней стоимостью менее 3 миллионов рублей, с года выпуска которых прошло более 3 лет
</t>
  </si>
  <si>
    <t xml:space="preserve">средней стоимостью от 3 миллионов рублей включительно, с года выпуска которых прошло не более 3 лет;
</t>
  </si>
  <si>
    <t xml:space="preserve">средней стоимостью от 3 миллионов рублей включительно, с года выпуска которых прошло более 3 лет
</t>
  </si>
  <si>
    <t xml:space="preserve">автомобили грузовые, за исключением специальных
</t>
  </si>
  <si>
    <t xml:space="preserve">специальные грузовые автомашины
</t>
  </si>
  <si>
    <t xml:space="preserve">автобусы
</t>
  </si>
  <si>
    <t xml:space="preserve">тракторы
</t>
  </si>
  <si>
    <t xml:space="preserve">без оформления права пользования
</t>
  </si>
  <si>
    <t xml:space="preserve">проводится капитальный ремонт и/или реконструкция
</t>
  </si>
  <si>
    <t xml:space="preserve">в связи с аварийным состоянием (требуется ремонт)
</t>
  </si>
  <si>
    <t xml:space="preserve">в связи с аварийным состоянием (подлежит списанию)
</t>
  </si>
  <si>
    <t xml:space="preserve">излишнее имущество (подлежит передаче в казну)
</t>
  </si>
  <si>
    <t xml:space="preserve">Транспортные средства, используемые в общехозяйственных целях
</t>
  </si>
  <si>
    <t xml:space="preserve">в иных целях
</t>
  </si>
  <si>
    <t xml:space="preserve">в целях обслуживания административно-управленческого персонала
</t>
  </si>
  <si>
    <t xml:space="preserve">Транспортные средства, непосредственно используемые в целях оказания услуг, выполнения работ
</t>
  </si>
  <si>
    <t xml:space="preserve">по договорам безвозмездного
пользования (единица)
</t>
  </si>
  <si>
    <t xml:space="preserve">в оперативном управлении
учреждения (единица)
</t>
  </si>
  <si>
    <t xml:space="preserve">по договорам аренды
(единица)
</t>
  </si>
  <si>
    <t xml:space="preserve">2.6.4. Сведения о расходах на содержание транспортных средств
</t>
  </si>
  <si>
    <t xml:space="preserve">Расходы на содержание транспортных средств
</t>
  </si>
  <si>
    <t xml:space="preserve">содержание гаражей
</t>
  </si>
  <si>
    <t xml:space="preserve">на обслуживание транспортных средств
</t>
  </si>
  <si>
    <t xml:space="preserve">
всего за отчетный период
</t>
  </si>
  <si>
    <t xml:space="preserve">приобретение (замена)
колес, шин, дисков
</t>
  </si>
  <si>
    <t xml:space="preserve">
расходы на ОСАГО
</t>
  </si>
  <si>
    <t xml:space="preserve">расходы на
добровольное страхование
</t>
  </si>
  <si>
    <t xml:space="preserve">ремонт, включая
приобретение запчастей
</t>
  </si>
  <si>
    <t xml:space="preserve">техобслуживание
сторонними организациями
</t>
  </si>
  <si>
    <t xml:space="preserve">аренда гаражей,
парковочных мест
</t>
  </si>
  <si>
    <t xml:space="preserve">
содержание гаражей
</t>
  </si>
  <si>
    <t xml:space="preserve">обслуживающего
персонала гаражей
</t>
  </si>
  <si>
    <t xml:space="preserve">административного
персонала гаражей
</t>
  </si>
  <si>
    <t xml:space="preserve">
водителей
</t>
  </si>
  <si>
    <t xml:space="preserve">
уплата транспортного налога
</t>
  </si>
  <si>
    <t>СОГЛАСОВАНО</t>
  </si>
  <si>
    <t>УТВЕРЖДАЮ</t>
  </si>
  <si>
    <t xml:space="preserve">Руководитель учреждения
</t>
  </si>
  <si>
    <t xml:space="preserve">Ф.И.О. </t>
  </si>
  <si>
    <t xml:space="preserve">1.6.2. Сведения об оплате труда
</t>
  </si>
  <si>
    <t>1.6. Сведения о численности сотрудников и оплате труда</t>
  </si>
  <si>
    <t xml:space="preserve">1.6.1. Сведения о численности сотрудников
</t>
  </si>
  <si>
    <t xml:space="preserve">1.4. Сведения о просроченной кредиторской задолженности
</t>
  </si>
  <si>
    <t xml:space="preserve">Организация (предприятие)
</t>
  </si>
  <si>
    <t xml:space="preserve">Сумма вложений в уставный капитал
</t>
  </si>
  <si>
    <t xml:space="preserve">Вид вложений
</t>
  </si>
  <si>
    <t xml:space="preserve">Доходы, подлежащие получению за отчетный период
</t>
  </si>
  <si>
    <t xml:space="preserve">код по ОКОПФ
</t>
  </si>
  <si>
    <t xml:space="preserve">дата создания
</t>
  </si>
  <si>
    <t xml:space="preserve">основной вид деятельности
</t>
  </si>
  <si>
    <t xml:space="preserve">
начислено, руб.
</t>
  </si>
  <si>
    <t xml:space="preserve">
поступило, руб.
</t>
  </si>
  <si>
    <t xml:space="preserve">Задолженность перед учреждением
по перечислению части прибыли
(дивидендов) на конец отчетного периода
</t>
  </si>
  <si>
    <t xml:space="preserve">
Доля в уставном капитале, %
</t>
  </si>
  <si>
    <t>Условия (формы) оказания 
услуги (работы)</t>
  </si>
  <si>
    <t xml:space="preserve">Изменение кредиторской задолженности
</t>
  </si>
  <si>
    <t xml:space="preserve">сумма, руб.
</t>
  </si>
  <si>
    <t>в процентах</t>
  </si>
  <si>
    <t xml:space="preserve">Просроченная кредиторская задолженность на начало года, руб.
</t>
  </si>
  <si>
    <t xml:space="preserve">Просроченная кредиторская задолженность на конец отчетного периода
</t>
  </si>
  <si>
    <t>дни</t>
  </si>
  <si>
    <t>сумма, руб.</t>
  </si>
  <si>
    <t>в том числе</t>
  </si>
  <si>
    <t xml:space="preserve">Расходы на содержание особо ценного движимого имущества
</t>
  </si>
  <si>
    <t>КПП</t>
  </si>
  <si>
    <t>Тип учреждения</t>
  </si>
  <si>
    <t>(казенное – «01», бюджетное – «02», автономное – «03»)</t>
  </si>
  <si>
    <t>БК</t>
  </si>
  <si>
    <t xml:space="preserve">Юридический адрес учреждения
</t>
  </si>
  <si>
    <t>Адрес электронной почты учреждения</t>
  </si>
  <si>
    <t>Периодичность: годовая</t>
  </si>
  <si>
    <t xml:space="preserve">2.3. Сведения о недвижимом имуществе, используемом по договору аренды 
</t>
  </si>
  <si>
    <t xml:space="preserve">Наименование объекта </t>
  </si>
  <si>
    <t xml:space="preserve">Ссудодатель
</t>
  </si>
  <si>
    <t xml:space="preserve">Фактические расходы на содержание
объекта имущества (руб./год)
</t>
  </si>
  <si>
    <t xml:space="preserve">Направление использования объекта недвижимого имущества
</t>
  </si>
  <si>
    <t xml:space="preserve">Обоснование заключения
договора ссуды
</t>
  </si>
  <si>
    <t xml:space="preserve">2.6.3. Направления использования транспортных средств
</t>
  </si>
  <si>
    <t>2.7. Сведения об имуществе, за исключением земельных участков, переданном в аренду</t>
  </si>
  <si>
    <t>Наименование объекта</t>
  </si>
  <si>
    <t xml:space="preserve">Код строки </t>
  </si>
  <si>
    <t>Единица измерения</t>
  </si>
  <si>
    <t xml:space="preserve">Адрес </t>
  </si>
  <si>
    <t>Объем переданного имущества</t>
  </si>
  <si>
    <t>код по ОКЕИ</t>
  </si>
  <si>
    <t>кв.м</t>
  </si>
  <si>
    <t>Иные объекты, включая точечные, всего</t>
  </si>
  <si>
    <t>Резервуары, емкости, иные аналогичные объекты, всего</t>
  </si>
  <si>
    <t>Скважины, иные аналогичные объекты, всего</t>
  </si>
  <si>
    <t>Исполнитель</t>
  </si>
  <si>
    <t xml:space="preserve">Главный бухгалтер                </t>
  </si>
  <si>
    <t xml:space="preserve"> подпись   </t>
  </si>
  <si>
    <t xml:space="preserve"> расшифровка подписи</t>
  </si>
  <si>
    <t xml:space="preserve">наименование должности </t>
  </si>
  <si>
    <t>,</t>
  </si>
  <si>
    <t>"____"_____________20__г.</t>
  </si>
  <si>
    <t>наименование должности</t>
  </si>
  <si>
    <r>
      <t>Рассмотрен на заседании 
наблюдательного совета 
автономного учреждения</t>
    </r>
    <r>
      <rPr>
        <vertAlign val="superscript"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
  </t>
    </r>
  </si>
  <si>
    <t xml:space="preserve">Ярославской области, находящегося в функциональном подчинении </t>
  </si>
  <si>
    <t xml:space="preserve">департамента информатизации и связи Ярославской области, </t>
  </si>
  <si>
    <t>и об использовании закрепленного за ним государственного имущества</t>
  </si>
  <si>
    <t>по сводному
реестру</t>
  </si>
  <si>
    <t xml:space="preserve">1.1.  Отчет о выполнении государственного задания на оказание государственных услуг (выполнение работ)
</t>
  </si>
  <si>
    <t xml:space="preserve">номер, дата документа </t>
  </si>
  <si>
    <t xml:space="preserve">Показатель объема/качества оказания государственной услуги 
(выполнения работы)
</t>
  </si>
  <si>
    <t xml:space="preserve">наименование показателя </t>
  </si>
  <si>
    <t xml:space="preserve">единицы измерения </t>
  </si>
  <si>
    <t xml:space="preserve">плановые показатели </t>
  </si>
  <si>
    <t>фактическое исполнение за отчетный год</t>
  </si>
  <si>
    <t xml:space="preserve">причины отклонения от плановых показателей </t>
  </si>
  <si>
    <r>
      <rPr>
        <b/>
        <sz val="12"/>
        <color theme="1"/>
        <rFont val="Times New Roman"/>
        <family val="1"/>
        <charset val="204"/>
      </rPr>
      <t>1.2. Сведения об оказываемых услугах, выполняемых работах сверх установленного государственного задания</t>
    </r>
    <r>
      <rPr>
        <sz val="12"/>
        <color theme="1"/>
        <rFont val="Times New Roman"/>
        <family val="1"/>
        <charset val="204"/>
      </rPr>
      <t xml:space="preserve">
</t>
    </r>
  </si>
  <si>
    <t xml:space="preserve">Справочно: сведения об иных доходах от приносящей доход деятельности:
</t>
  </si>
  <si>
    <t xml:space="preserve">1.3. Сведения о доходах учреждения в виде прибыли, приходящейся на доли в уставных (складочных) капиталах хозяйственных товариществ и обществ, или дивидендов по акциям, принадлежащим учреждению
</t>
  </si>
  <si>
    <t xml:space="preserve">Задолженность перед учреждением
по перечислению части прибыли
 (дивидендов) на начало года
</t>
  </si>
  <si>
    <t>1.5. Сведения о задолженности по ущербу, недостачам, хищениям денежных средств и материальных ценностей</t>
  </si>
  <si>
    <t xml:space="preserve">из него на взыскании в Федеральной службе судебных приставов
</t>
  </si>
  <si>
    <t>из него на взыскании в Федеральной службе судебных приставов</t>
  </si>
  <si>
    <t xml:space="preserve">в связи с нарушением условий договоров (контрактов)
</t>
  </si>
  <si>
    <t xml:space="preserve">в связи с нарушением сроков (начислено пеней, штрафов, неустойки)
</t>
  </si>
  <si>
    <t xml:space="preserve">возбуждено уголовных дел (находится в следственных органах)
</t>
  </si>
  <si>
    <t xml:space="preserve">в том числе
в связи с хищением (кражами)
</t>
  </si>
  <si>
    <t xml:space="preserve">из них
возбуждено уголовных дел (находится в следственных органах)
</t>
  </si>
  <si>
    <t xml:space="preserve">1.7. Сведения о счетах учреждения, открытых в кредитных организациях
</t>
  </si>
  <si>
    <t xml:space="preserve">2.1. Сведения о недвижимом имуществе, за исключением земельных участков, закрепленном на праве оперативного управления
</t>
  </si>
  <si>
    <t>(продолжение таблицы)</t>
  </si>
  <si>
    <t>Наименование объекта (здания, строения, сооружения и иные аналогичные объекты)</t>
  </si>
  <si>
    <t xml:space="preserve">2.2. Сведения о земельных участках, предоставленных на праве постоянного (бессрочного) пользования
</t>
  </si>
  <si>
    <t>Здания, всего</t>
  </si>
  <si>
    <t>Земельные участки, всего</t>
  </si>
  <si>
    <t xml:space="preserve">2.4. Сведения о недвижимом имуществе, используемом по договору безвозмездного пользования (договору ссуды)
</t>
  </si>
  <si>
    <t xml:space="preserve">2.5. Сведения об особо ценном движимом имуществе (за исключением транспортных средств)
</t>
  </si>
  <si>
    <t>всего за отчетный период</t>
  </si>
  <si>
    <t xml:space="preserve">для оказания услуг (выполнения работ) в рамках утвержденного государственного задания
</t>
  </si>
  <si>
    <t xml:space="preserve">в том числе для основной деятельности
</t>
  </si>
  <si>
    <t xml:space="preserve">2.6. Сведения о транспортных средствах
</t>
  </si>
  <si>
    <t xml:space="preserve">2.6.1. Сведения об используемых транспортных средствах
</t>
  </si>
  <si>
    <t xml:space="preserve">средней стоимостью менее 3 миллионов рублей, с года выпуска которых прошло не более 3 лет
</t>
  </si>
  <si>
    <t xml:space="preserve">2.6.2. Сведения о неиспользуемых транспортных средствах, находящихся в оперативном управлении учреждения
</t>
  </si>
  <si>
    <t xml:space="preserve">расходы на горюче-смазочные материалы
</t>
  </si>
  <si>
    <r>
      <t>Вид объекта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</si>
  <si>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Направление использования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</si>
  <si>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Комментарий</t>
    </r>
    <r>
      <rPr>
        <vertAlign val="superscript"/>
        <sz val="11"/>
        <color theme="1"/>
        <rFont val="Times New Roman"/>
        <family val="1"/>
        <charset val="204"/>
      </rPr>
      <t>4</t>
    </r>
  </si>
  <si>
    <r>
      <t>Площадные объекты</t>
    </r>
    <r>
      <rPr>
        <vertAlign val="superscript"/>
        <sz val="11"/>
        <color theme="1"/>
        <rFont val="Times New Roman"/>
        <family val="1"/>
        <charset val="204"/>
      </rPr>
      <t>5</t>
    </r>
    <r>
      <rPr>
        <sz val="11"/>
        <color theme="1"/>
        <rFont val="Times New Roman"/>
        <family val="1"/>
        <charset val="204"/>
      </rPr>
      <t>, всего</t>
    </r>
  </si>
  <si>
    <r>
      <t>Линейные объекты</t>
    </r>
    <r>
      <rPr>
        <vertAlign val="superscript"/>
        <sz val="11"/>
        <color theme="1"/>
        <rFont val="Times New Roman"/>
        <family val="1"/>
        <charset val="204"/>
      </rPr>
      <t>6</t>
    </r>
    <r>
      <rPr>
        <sz val="11"/>
        <color theme="1"/>
        <rFont val="Times New Roman"/>
        <family val="1"/>
        <charset val="204"/>
      </rPr>
      <t>, всего</t>
    </r>
  </si>
  <si>
    <r>
      <rPr>
        <vertAlign val="superscript"/>
        <sz val="11"/>
        <color theme="1"/>
        <rFont val="Times New Roman"/>
        <family val="1"/>
        <charset val="204"/>
      </rPr>
      <t xml:space="preserve">1 </t>
    </r>
    <r>
      <rPr>
        <sz val="11"/>
        <color theme="1"/>
        <rFont val="Times New Roman"/>
        <family val="1"/>
        <charset val="204"/>
      </rPr>
      <t>Указывается при представлении отчета автономным учреждением.</t>
    </r>
  </si>
  <si>
    <r>
      <rPr>
        <vertAlign val="superscript"/>
        <sz val="11"/>
        <color theme="1"/>
        <rFont val="Times New Roman"/>
        <family val="1"/>
        <charset val="204"/>
      </rPr>
      <t xml:space="preserve">2 </t>
    </r>
    <r>
      <rPr>
        <sz val="11"/>
        <color theme="1"/>
        <rFont val="Times New Roman"/>
        <family val="1"/>
        <charset val="204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</si>
  <si>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 xml:space="preserve">  Указывается направление использования имущества, переданного в аренду (разрешенное использование): 1 - размещение банкоматов, платежных терминалов, торговых автоматов, 2 - размещение столовых и буфетов, 3 - размещение иных торговых точек, 4 - размещение офисов, 5 - проведение образовательных и информационно-просветительских мероприятий, 6 - проведение культурно-массовых мероприятий, 7 - прокат оборудования, 8 - иное.
</t>
    </r>
    <r>
      <rPr>
        <vertAlign val="superscript"/>
        <sz val="11"/>
        <color theme="1"/>
        <rFont val="Times New Roman"/>
        <family val="1"/>
        <charset val="204"/>
      </rPr>
      <t/>
    </r>
  </si>
  <si>
    <r>
      <rPr>
        <vertAlign val="superscript"/>
        <sz val="11"/>
        <color theme="1"/>
        <rFont val="Times New Roman"/>
        <family val="1"/>
        <charset val="204"/>
      </rPr>
      <t>4</t>
    </r>
    <r>
      <rPr>
        <sz val="11"/>
        <color theme="1"/>
        <rFont val="Times New Roman"/>
        <family val="1"/>
        <charset val="204"/>
      </rPr>
      <t xml:space="preserve">  В случае указания в графе 8 значения "8 - иное" указывается направление использования переданного в аренду имущества.</t>
    </r>
  </si>
  <si>
    <r>
      <rPr>
        <vertAlign val="superscript"/>
        <sz val="11"/>
        <color theme="1"/>
        <rFont val="Times New Roman"/>
        <family val="1"/>
        <charset val="204"/>
      </rPr>
      <t>5</t>
    </r>
    <r>
      <rPr>
        <sz val="11"/>
        <color theme="1"/>
        <rFont val="Times New Roman"/>
        <family val="1"/>
        <charset val="204"/>
      </rPr>
      <t xml:space="preserve">  Указываются здания, строения, сооружения и иные аналогичные объекты.</t>
    </r>
  </si>
  <si>
    <r>
      <rPr>
        <vertAlign val="superscript"/>
        <sz val="11"/>
        <color theme="1"/>
        <rFont val="Times New Roman"/>
        <family val="1"/>
        <charset val="204"/>
      </rPr>
      <t>6</t>
    </r>
    <r>
      <rPr>
        <sz val="11"/>
        <color theme="1"/>
        <rFont val="Times New Roman"/>
        <family val="1"/>
        <charset val="204"/>
      </rPr>
      <t xml:space="preserve">  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</si>
  <si>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Начальник отдела финансового обеспечения департамента информатизации и связи Ярославской области</t>
  </si>
  <si>
    <t xml:space="preserve">Предоставление консультационных и методических услуг  </t>
  </si>
  <si>
    <t>бесплатная</t>
  </si>
  <si>
    <t>Уровень удовлетворенности получателями качеством предоставления государственных и муниципальных услуг</t>
  </si>
  <si>
    <t>Процент</t>
  </si>
  <si>
    <t>Количество проведенных консультаций</t>
  </si>
  <si>
    <t>Штука</t>
  </si>
  <si>
    <t>Предоставление услуг для населения по созданию, восстановлению и удалению учетных записей в ЕСИА</t>
  </si>
  <si>
    <t>Количество услуг</t>
  </si>
  <si>
    <t>Единица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</si>
  <si>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</si>
  <si>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Бумажная</t>
  </si>
  <si>
    <t>Электронная</t>
  </si>
  <si>
    <t>показатель достигнут с учетом допустимого отклонения 
8% - 13200</t>
  </si>
  <si>
    <t>1. Рекламная деятельность</t>
  </si>
  <si>
    <t>63.11.9</t>
  </si>
  <si>
    <t>условные ед</t>
  </si>
  <si>
    <t>Приказ ГАУ ЯО МФЦ</t>
  </si>
  <si>
    <t>69.10</t>
  </si>
  <si>
    <t>82.19</t>
  </si>
  <si>
    <t>шт</t>
  </si>
  <si>
    <t>18.20</t>
  </si>
  <si>
    <t>96.09</t>
  </si>
  <si>
    <t>82.30</t>
  </si>
  <si>
    <t>63.11.1</t>
  </si>
  <si>
    <t>Агентская деятельность</t>
  </si>
  <si>
    <t>Начальник филиала</t>
  </si>
  <si>
    <t>Начальник отдела</t>
  </si>
  <si>
    <t>Заместитель начальника филиала</t>
  </si>
  <si>
    <t>Заместитель начальника отдела</t>
  </si>
  <si>
    <t>Эксперт</t>
  </si>
  <si>
    <t>Оператор</t>
  </si>
  <si>
    <t>Дворник</t>
  </si>
  <si>
    <t>Уборщик</t>
  </si>
  <si>
    <t>Водитель</t>
  </si>
  <si>
    <t>Курьер</t>
  </si>
  <si>
    <t>Руководитель</t>
  </si>
  <si>
    <t>Заместитель руководителя</t>
  </si>
  <si>
    <t>Заместитель руководителя-начальник отдела</t>
  </si>
  <si>
    <t>Специалист</t>
  </si>
  <si>
    <t>Помощник руководителя</t>
  </si>
  <si>
    <t>Инженер</t>
  </si>
  <si>
    <t>Консультант</t>
  </si>
  <si>
    <t>Системный администратор</t>
  </si>
  <si>
    <t>Заведующий экспедицией</t>
  </si>
  <si>
    <t>Ведущий специалист</t>
  </si>
  <si>
    <t>Юрисконсульт</t>
  </si>
  <si>
    <t>Главный бухгалтер-начальник отдела</t>
  </si>
  <si>
    <t>Заместитель главного бухгалтера</t>
  </si>
  <si>
    <t>Бухгалтер</t>
  </si>
  <si>
    <t>Экономист</t>
  </si>
  <si>
    <t>150054,г. Ярославль,  пр.Ленина,14</t>
  </si>
  <si>
    <t>76:23:050304:250</t>
  </si>
  <si>
    <t>152360, Ярославская обл., Большесельский р-н, с.Большое Село, ул.Сурикова, д.51</t>
  </si>
  <si>
    <t>76:01:010101:1875</t>
  </si>
  <si>
    <t>-</t>
  </si>
  <si>
    <t xml:space="preserve"> 152020, Ярославская обл., г.Переславль-Залесский, ул. Проездная, д.2 б</t>
  </si>
  <si>
    <t>76:18:010204:57</t>
  </si>
  <si>
    <t>УСАЗ</t>
  </si>
  <si>
    <t xml:space="preserve"> 152919, Ярославская область, г. Рыбинск, пр. Генерала Батова, д. 1</t>
  </si>
  <si>
    <t>76:20:100222:87</t>
  </si>
  <si>
    <t>150030,Ярославская область,г.Ярославль,ул.Ползунова,д.15</t>
  </si>
  <si>
    <t>76:23:061401:5267</t>
  </si>
  <si>
    <t>УСАЗ+ЦКПМ</t>
  </si>
  <si>
    <t>Нежилое помещение</t>
  </si>
  <si>
    <t>150045, г.Ярославль, ул.Свердлова, д. 94, пом.№17-24</t>
  </si>
  <si>
    <t>76:23:010101:186864</t>
  </si>
  <si>
    <t>150060, г.Ярославль, ул.Панина, д.38</t>
  </si>
  <si>
    <t>76:23:010101:13264</t>
  </si>
  <si>
    <t>ГИИНС</t>
  </si>
  <si>
    <t>150060 ул.Панина 38а, пом.№1-5</t>
  </si>
  <si>
    <t>76:23:011304:3301</t>
  </si>
  <si>
    <t>150034 г. Ярославль, ул.Комарова, д.6, пом.№10-13,16</t>
  </si>
  <si>
    <t>76:23:020409:157</t>
  </si>
  <si>
    <t xml:space="preserve"> 150062, г.Ярославль, пр-кт. Авиаторов, д.94, пом.№22-25</t>
  </si>
  <si>
    <t>76:23:010101:196761</t>
  </si>
  <si>
    <t xml:space="preserve"> 150062, г. Ярославль, пр-кт. Авиаторов, д.94, пом.№12-37</t>
  </si>
  <si>
    <t>76:23:020808:1099</t>
  </si>
  <si>
    <t>152613, Ярославская область,г.Углич,ул.Никонова,д.21</t>
  </si>
  <si>
    <t>76:22:010205:339</t>
  </si>
  <si>
    <t xml:space="preserve"> 150510, Ярославская обл., Ярославский р-н, д.Кузнечиха, Центральная,40</t>
  </si>
  <si>
    <t>76:17:033403:800</t>
  </si>
  <si>
    <t>Почта России</t>
  </si>
  <si>
    <t xml:space="preserve"> 152300, Ярославская область,Тутаевский р-н,г.Тутаев,ул.Комсомольская,д.76</t>
  </si>
  <si>
    <t>76:21:010150:4454</t>
  </si>
  <si>
    <t>Адм. Тутаевского МР</t>
  </si>
  <si>
    <t>Здание Многофункционального центра предоставления государственных и муниципальных услуг (150054,г. Ярославль,  пр.Ленина,14) 740,1кв.м</t>
  </si>
  <si>
    <t>Нежилые помещения, пом. с 1-4 (152360, Ярославская обл., Большесельский р-н, с.Большое Село, ул.Сурикова, д.51) 62,3 кв.м</t>
  </si>
  <si>
    <t>Нежилое здание (152020, Ярославская обл., г.Переславль-Залесский, ул. Проездная, д.2 б) 485,6 кв.м</t>
  </si>
  <si>
    <t>Нежилое здание (152919, Ярославская область, г. Рыбинск, пр. Генерала Батова, д. 1) 933,6 кв.м</t>
  </si>
  <si>
    <t>Здание (150030,Ярославская область,г.Ярославль,ул.Ползунова,д.15)1649,1 кв.м</t>
  </si>
  <si>
    <t>Нежилое помещение (150045, г.Ярославль, ул.Свердлова, д. 94, пом.№17-24) 174 кв.м</t>
  </si>
  <si>
    <t>Административное здание (150060, г.Ярославль, ул.Панина, д.38) 1732,9 кв.м</t>
  </si>
  <si>
    <t>Нежилое помещение (150060 ул.Панина 38а, пом.№1-5)138,3 кв.м</t>
  </si>
  <si>
    <t>Нежилое помещение (150034 г. Ярославль, ул.Комарова, д.6, пом.№10-13,16) 68,6 кв.м</t>
  </si>
  <si>
    <t>Нежилое помещение  (150062, г.Ярославль, пр-кт. Авиаторов, д.94, пом.№22-25) 72,9 кв.м</t>
  </si>
  <si>
    <t>Нежилое помещение (150062, г. Ярославль, пр-кт. Авиаторов, д.94, пом.№12-37) 584,9 кв.м</t>
  </si>
  <si>
    <t>Нежилое помещение (152613, Ярославская область,г.Углич,ул.Никонова,д.21) 274,3 кв. м</t>
  </si>
  <si>
    <t>Помещение (150510, Ярославская обл., Ярославский р-н, д.Кузнечиха, Центральная,40) 55,7 кв.м</t>
  </si>
  <si>
    <t>Нежилое помещение           (152300, Ярославская область,Тутаевский р-н,г.Тутаев,ул.Комсомольская,д.76) 652,8 кв.м</t>
  </si>
  <si>
    <t>Земельный участок</t>
  </si>
  <si>
    <t xml:space="preserve">152919, Ярославская обл., Рыбинский р-он, г. Рыбинск, пр-т Генерала Батова, д.1  </t>
  </si>
  <si>
    <t>76:20:100213:1</t>
  </si>
  <si>
    <t>150030, Ярославская обл., г Ярославль, р-н Фрунзенский, ул Ползунова, д 15</t>
  </si>
  <si>
    <t>76:23:061401:371</t>
  </si>
  <si>
    <t>150020, Ярославская обл., г. Переславль-Залесский, ул. Проездная, д. 2б</t>
  </si>
  <si>
    <t>76:18:010204:18</t>
  </si>
  <si>
    <t xml:space="preserve">150060, Ярославская обл., г Ярославль, ул Панина, д 38
</t>
  </si>
  <si>
    <t>76:23:011304:3458</t>
  </si>
  <si>
    <t>150003, обл. Ярославская, г. Ярославль, пр-кт Ленина, дом №14-а</t>
  </si>
  <si>
    <t>76:23:050206:50</t>
  </si>
  <si>
    <t>150060, Ярославская область, г Ярославль, ул Панина, д 38а</t>
  </si>
  <si>
    <t>76:23:011304:3459</t>
  </si>
  <si>
    <t>Ярославская обл., г. Тутаев, ул. Крестовоздвиженская, д.16</t>
  </si>
  <si>
    <t>ООО УК "Левобережье"</t>
  </si>
  <si>
    <t>Для осуществления деятельности, предусмотренной Уставом и настоящим договорм</t>
  </si>
  <si>
    <t>Ярославская обл., Борисогебский район, п. Борисоглебский, ул. Красноармейская, д.27</t>
  </si>
  <si>
    <t>Администрация Борисоглебского МР ЯО</t>
  </si>
  <si>
    <t>на неопределенный срок</t>
  </si>
  <si>
    <t>Ярославская обл., Ростовский район, рп.Семибратово, ул. Ломоносова, д.6</t>
  </si>
  <si>
    <t>Администрация Семибратово Ростовского МР ЯО</t>
  </si>
  <si>
    <t>Муниципальное казенное учреждение "Многофункциональный центр развития города Переславля-Залесского"</t>
  </si>
  <si>
    <t>Ярославская обл., г. Мышкин, ул. К.Либкнехта, д.40</t>
  </si>
  <si>
    <t>МУ "Администрация городского поселения Мышкин"</t>
  </si>
  <si>
    <t>Ярославская обл., Первомайский район, п. Пречистое, ул. Ярослаская, д.70а</t>
  </si>
  <si>
    <t>Центральный банк РФ</t>
  </si>
  <si>
    <t>Ярославская обл., Пошехонский р-он, г. Пошехонье, ул. Даниловская, д.2</t>
  </si>
  <si>
    <t>Управление Федеральной службы государственной регистрации, кадастра и картографии ЯО</t>
  </si>
  <si>
    <t>Ярославская обл., Некрасовский р-он, рп Красный Профинтерн, ул. Набережная, д.22</t>
  </si>
  <si>
    <t>Ярославская обл., Ярославский р-он, пос. Красные Ткачи, ул. Пушкина, д.10</t>
  </si>
  <si>
    <t>МУ "Многофункциональный центр развития Карабихского СП ЯМР ЯО"</t>
  </si>
  <si>
    <t>Ярославская обл., г. Данилов, ул. Володарского, д.64</t>
  </si>
  <si>
    <t>ГП ЯО "Областная Фармация"</t>
  </si>
  <si>
    <t>Ярославаская обл., Переславский р-он, Перелесский с/о, пос. Ивановское, ул. Ленина, д.9</t>
  </si>
  <si>
    <t>Администрация Пригородного сельского поселения</t>
  </si>
  <si>
    <t>Ярославская обл., Переславский р-он, п. Рязанцево, ул. Республиканская, д.13</t>
  </si>
  <si>
    <t>Администрация Рязанского сельского поселения Переславского МР ЯО</t>
  </si>
  <si>
    <t>Ярослаская обл., Ярославский р-он, Меленковский с/о, пос. Козьмодемьянск, ул. Центральная, д.4</t>
  </si>
  <si>
    <t>Комитет по управлению муниципальным имуществом Администрации Ярославского МР ЯО</t>
  </si>
  <si>
    <t>Ярославская обл., Некрасовский р-он, рп Бурмакино, ул. Чеботько, д.35</t>
  </si>
  <si>
    <t>Муниципальное казенное учреждение "Центр развития территории сельского поселения Бурмакино"</t>
  </si>
  <si>
    <t>Ярославская обл., Брейтовский р-он, с. Брейтово, ул.Республиканская, д.1</t>
  </si>
  <si>
    <t>Муниципальное казенное учреждение "Централизованная бухгалтерия"</t>
  </si>
  <si>
    <t>Ярославская обл., Тутаевский р-он, п. Константиновский, ул. Ленина, д.17</t>
  </si>
  <si>
    <t>Департамент МИ Администрации Тутаевского МР</t>
  </si>
  <si>
    <t>Ярославская обл., Ростовский район, рп.Петровское, Советская площадь, д.4</t>
  </si>
  <si>
    <t>Администрация с/п Петровское</t>
  </si>
  <si>
    <t>Ярославская обл., г. Ростов, ул. Ленинская, д.37</t>
  </si>
  <si>
    <t>Муниципальное казенное учреждение Ростовского МР "Единая служба заказчика"</t>
  </si>
  <si>
    <t>Ярославская обл., Некоузский район, с. Новый Некоуз, ул. Ленина, д.10</t>
  </si>
  <si>
    <t>МОУ Некоузская средняя общеобразовательная школа</t>
  </si>
  <si>
    <t>Ярославская обл., п. Некрасовское, ул.Советская, д.73</t>
  </si>
  <si>
    <t>Комитет по управлению муниципальным имуществом Администрации Некрасовского МР</t>
  </si>
  <si>
    <t>Ярославская обл., г. Любим, ул.Октябрьская, д.11</t>
  </si>
  <si>
    <t>Администрация Любимского МР</t>
  </si>
  <si>
    <t>Ярославская обл., г. Гаврилов-Ям, ул. Кирова, д.3а, лит.А</t>
  </si>
  <si>
    <t>ГБУ ЯО "ЯРОБЛТРАНСКОМ"</t>
  </si>
  <si>
    <t>Ярославская обл., Ярославский р-он, с.Туношна, ул.Школьная, д.1</t>
  </si>
  <si>
    <t>Администрация Туношонского с/п ЯМР ЯО</t>
  </si>
  <si>
    <t>МУ «СЛУЖБА ОБЕСПЕЧЕНИЯ»</t>
  </si>
  <si>
    <t>пдд</t>
  </si>
  <si>
    <t>водители без жердева</t>
  </si>
  <si>
    <t>Недвижимое имущество: часть нежилого помещения 1-го этажа</t>
  </si>
  <si>
    <t>г. Ярославль, пр-т Авиаторов, д.94, пом.13-36</t>
  </si>
  <si>
    <t>размещение кофейного автомата</t>
  </si>
  <si>
    <t>ИП Леонтьева О.В.</t>
  </si>
  <si>
    <t>Ярославская обл., г. Переславль-Залесский, ул. Проездная, д.2б</t>
  </si>
  <si>
    <t>размещение рекламной видеостойки</t>
  </si>
  <si>
    <t>ИП Барашев Д.Ф.</t>
  </si>
  <si>
    <t>Недвижимое имущество:нежилое помещение 2-го этажа</t>
  </si>
  <si>
    <t>размещение офиса с целью осуществления кадастровой деятельности</t>
  </si>
  <si>
    <t>ООО "Геокадастр"</t>
  </si>
  <si>
    <t>Ярославская обл., г. Рыбинск, пр-т Генерала Батова, д.1</t>
  </si>
  <si>
    <t>размещение фотокабины</t>
  </si>
  <si>
    <t>ИП Голубкин</t>
  </si>
  <si>
    <t>ИП Зиновьев К.С.</t>
  </si>
  <si>
    <t>г. Ярославль, ул. Ползунова, д.15</t>
  </si>
  <si>
    <t>ИП Иванова Е.В</t>
  </si>
  <si>
    <t>г. Ярославль,пр-т Ленина, д.14а</t>
  </si>
  <si>
    <t>ООО Уникум</t>
  </si>
  <si>
    <t>г. Ярославль, ул. Панина, д.38</t>
  </si>
  <si>
    <t>г. Ярославль, ул. Свердлова, д.94</t>
  </si>
  <si>
    <t>Ярославская обл., г. Тутаев, ул. Комсомольская, д. 76</t>
  </si>
  <si>
    <t>ИП Назариков</t>
  </si>
  <si>
    <t>размещение офиса</t>
  </si>
  <si>
    <t>Коллегия Адвокадов</t>
  </si>
  <si>
    <t>ИП Савинцева</t>
  </si>
  <si>
    <t>юнит</t>
  </si>
  <si>
    <t>одно место размером 1(один) юнит в коммутационном шкафу, для оказания услуг связи</t>
  </si>
  <si>
    <t>АО СеверТелеком</t>
  </si>
  <si>
    <t>Сельское поселение "Красный Профинтерн"</t>
  </si>
  <si>
    <t>Перехватов Павел Николаевич</t>
  </si>
  <si>
    <t>П.Н.Перехватов</t>
  </si>
  <si>
    <t>автономное</t>
  </si>
  <si>
    <t>03</t>
  </si>
  <si>
    <t>Государственное автономное учреждение Ярославской области «Многофункциональный центр предоставления государственных и муниципальных услуг»</t>
  </si>
  <si>
    <t>Департамент информатизации и связи Ярославской области</t>
  </si>
  <si>
    <t>150003, г. Ярославль, просп. Ленина, д.14а</t>
  </si>
  <si>
    <t>mfc@mfc76.ru,</t>
  </si>
  <si>
    <t>за 2022 год</t>
  </si>
  <si>
    <t>М.И.Новожилова</t>
  </si>
  <si>
    <t>главный бухгалтер</t>
  </si>
  <si>
    <t>Ярославская обл., Переславский район, с. Нагорье, ул. Адмирала Спиридова, д.19</t>
  </si>
  <si>
    <t>54 000руб/год</t>
  </si>
  <si>
    <t>4 500 руб./мес</t>
  </si>
  <si>
    <t>"27" февраля  2023 г.</t>
  </si>
  <si>
    <t>Доходы от компенсации затрат</t>
  </si>
  <si>
    <t>Доходы по условным арендным платежам</t>
  </si>
  <si>
    <t>Доходы от операционной аренды</t>
  </si>
  <si>
    <t>904 0113 0000000000 121</t>
  </si>
  <si>
    <t>904 0113 0000000000 131</t>
  </si>
  <si>
    <t>904 0113 0000000000 134</t>
  </si>
  <si>
    <t>904 0113 0000000000 135</t>
  </si>
  <si>
    <t>4. Запись результатов оказания государственных и муниципальных услуг на электронный носитель (вкл стоимость носителя, предоставляемого Учреждением)</t>
  </si>
  <si>
    <t>5. Прием запросов заявителей о предоставлении государственных и муниципальных услуг посредством выезда работника МФЦ к заявителю</t>
  </si>
  <si>
    <t>6. Проведение семинаров, конференций (предоставление помещения)</t>
  </si>
  <si>
    <t>7. Организация дополнительного удаленного рабочего места в целях предоставления государственных и муниципальных услуг по принципу "одного окна" в офисе заказчика</t>
  </si>
  <si>
    <t>8. Обеспечение предоставления сведений, содержащихся в Едином государственном реестре недвижимости</t>
  </si>
  <si>
    <t>782D3171</t>
  </si>
  <si>
    <t>размещение Борисоглебского филиала ГАУ ЯО "МФЦ"</t>
  </si>
  <si>
    <t>размещение Мышкинского филиала ГАУ ЯО "МФЦ"</t>
  </si>
  <si>
    <t>размещение Первомайского филиала ГАУ ЯО "МФЦ"</t>
  </si>
  <si>
    <t>размещение Ростовского филиала ГАУ ЯО "МФЦ" (ТОСП Семибратово)</t>
  </si>
  <si>
    <t>размещение Переславского филиала ГАУ ЯО "МФЦ" (ТОСП Нагорье)</t>
  </si>
  <si>
    <t>размещение Пошехонского филиала ГАУ ЯО "МФЦ"</t>
  </si>
  <si>
    <t>размещение Некрасовского филиала ГАУ ЯО "МФЦ" (ТОСП Красный Профинтерн)</t>
  </si>
  <si>
    <t>размещение филиала ГАУ ЯО "МФЦ" (ТОСП Красные ткачи)</t>
  </si>
  <si>
    <t>размещение Даниловского филиала ГАУ ЯО "МФЦ"</t>
  </si>
  <si>
    <t>размещение филиала ГАУ ЯО "МФЦ" (ТОСП Козьмодемьянск)</t>
  </si>
  <si>
    <t>размещение Некрасовского филиала ГАУ ЯО "МФЦ" (ТОСП Бурмакино)</t>
  </si>
  <si>
    <t>размещение Брейтовского филиала ГАУ ЯО "МФЦ"</t>
  </si>
  <si>
    <t>размещение Тутаевского филиала ГАУ ЯО "МФЦ" (ТОСП Константиновское)</t>
  </si>
  <si>
    <t>размещение Ростовского филиала ГАУ ЯО "МФЦ" (ТОСП Петровское)</t>
  </si>
  <si>
    <t>размещение Ростовского филиала ГАУ ЯО "МФЦ"</t>
  </si>
  <si>
    <t>размещение Некоузского филиала ГАУ ЯО "МФЦ"</t>
  </si>
  <si>
    <t>размещение Некрасовского филиала ГАУ ЯО "МФЦ"</t>
  </si>
  <si>
    <t>размещение Любимского  филиала ГАУ ЯО "МФЦ"</t>
  </si>
  <si>
    <t>размещение Гаврилов-Ямского филиала ГАУ ЯО "МФЦ"</t>
  </si>
  <si>
    <t>размещение филиала ГАУ ЯО "МФЦ" (ТОСП Туноша)</t>
  </si>
  <si>
    <t>размещение Переславского филиала ГАУ ЯО "МФЦ" ТОСП Нагорье)</t>
  </si>
  <si>
    <t>размещение Тутаевского филиала ГАУ ЯО "МФЦ" (ТОСП левый берег г.Тутаев)</t>
  </si>
  <si>
    <t>ранее размещался ТОСП Ивановское ГАУ ЯО "МФЦ"</t>
  </si>
  <si>
    <t>ранее размещался ТОСП Рязанцево ГАУ ЯО "МФЦ"</t>
  </si>
  <si>
    <t>Цена (тариф), руб*</t>
  </si>
  <si>
    <t>*</t>
  </si>
  <si>
    <t xml:space="preserve">цена (тариф) указан с НДС согласно приказа ГАУ ЯО МФЦ от 27.10.2022 № 150 </t>
  </si>
  <si>
    <t xml:space="preserve">Публично-правовое образование  </t>
  </si>
  <si>
    <t>г. Ярославль</t>
  </si>
  <si>
    <t xml:space="preserve">Государственное задание на оказание государственных услуг (выполнение работ) (далее – государственное задание) утверждено приказом департамента информатизации и связи Ярославской области от 24.01.2022 №1 «Об утверждении государственного задания государственному автономному учреждению Ярославской области «Многофункциональный центр предоставления государственных и муниципальных услуг» на 2022 год и плановый период 2023 и 2024 годов».
</t>
  </si>
  <si>
    <t>2. Услуги по разработке и составлению и оформлению гражданско-правовых договоров, в том числе:</t>
  </si>
  <si>
    <t>составление проекта договора дарения, купли-продажи недвижимого имущества, транспортного средства, земельного участка</t>
  </si>
  <si>
    <t>составление проекта договора с добавлением каждого следующего объекта</t>
  </si>
  <si>
    <t>составление проекта договора с добавлением каждого следующего участника</t>
  </si>
  <si>
    <t>составление проекта договора с использование заемных средств и материнского капитала</t>
  </si>
  <si>
    <t>срочная подготовка проекта договора</t>
  </si>
  <si>
    <t>3. Копировально-множительные услуги, в том числе:</t>
  </si>
  <si>
    <t>ксерокопирование документов</t>
  </si>
  <si>
    <t>сканирование документов (с записью на электронный носитель заявителя или отправкой на электронный адрес заявителя)</t>
  </si>
  <si>
    <t>* строка 300 столбец 5 включает в себя начисленные пени за прошлые года, выявленные в ходе инвентаризации, в сумме 131 915,32 рублей</t>
  </si>
  <si>
    <t>Разовые работы и услуги, оказываемые физическими лицами</t>
  </si>
  <si>
    <t xml:space="preserve">
Год постройки*
</t>
  </si>
  <si>
    <t>* год постройки не указан, в связи с отсутствием данных в Выписке из Единого государственного реестра недвижимости об объекте недвижимости</t>
  </si>
  <si>
    <t>055</t>
  </si>
  <si>
    <t>*юнит не имеет код ОКЕИ, так как это монтажная единица-единица измерения высоты специального оборудования</t>
  </si>
  <si>
    <t>Здание (Нежилое здание. Здание Многофункционального центра предоставления государственных и муниципальных услуг)</t>
  </si>
  <si>
    <t>Штатная численность на 01.01.2022 составляет 391,5 единиц (388,5 ед. по госзаданию и 3 из средств ПДД). Расчетная численность 388,5 ед. утверждена приказом ДИС от 30.12.2021 № 224. В связи с возложением на Учреждение полномочий по предоставлению государственных  услуг регистрации рождения и смерти, расчетная и штатная численность была увеличена на 3,5 единицы (приказ ДИС от 01.04.2022 № 37).</t>
  </si>
  <si>
    <t>Здание (Нежилое здание, Административное здание)/ размещение Дзержинского филиала ГАУ ЯО "МФЦ"</t>
  </si>
  <si>
    <t>Нежилое помещение, Помещения 1 этажа № 1-5/размещение гаража ГАУ ЯО "МФЦ"</t>
  </si>
  <si>
    <t>Нежилое помещение, Помещение II/ размещение ТОСП Резинотехника ГАУ ЯО "МФЦ"</t>
  </si>
  <si>
    <t>Нежилое помещение / размещение Заволжского филиала ГАУ ЯО "МФЦ"</t>
  </si>
  <si>
    <t xml:space="preserve">Нежилое помещение / размещение Заволжского филиала ГАУ ЯО "МФЦ" </t>
  </si>
  <si>
    <t>Нежилое помещение/ размещение Углического филиала ГАУ ЯО "МФЦ"</t>
  </si>
  <si>
    <t>Нежилое помещение, Пом. 1 эт, №-17-21/ размещение ТОСП Кузнечихинского сельского поселения</t>
  </si>
  <si>
    <t>Нежилое помещение/размещение Тутаевского филиала ГАУ ЯО "МФЦ"</t>
  </si>
  <si>
    <t>Нежилые помещения (пом. с 1-4)/ размещение Большесельского филиала ГАУ ЯО "МФЦ"</t>
  </si>
  <si>
    <t>Здание (Нежилое здание, Административное)/ размещение Переславского филиала ГАУ ЯО "МФЦ"</t>
  </si>
  <si>
    <t>Здание (Нежилое здание)/ размещение Рыбинского филиала ГАУ ЯО "МФЦ"</t>
  </si>
  <si>
    <t>Здание (Нежилое здание)/ размещение Фрунзенского и Красноперекопского филиала ГАУ ЯО "МФЦ"</t>
  </si>
  <si>
    <t>Нежилое помещение, Помещение/ размещение Кировского филиала ГАУ ЯО "МФЦ"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</si>
</sst>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color rgb="FF04223E"/>
      <name val="Times New Roman"/>
      <family val="1"/>
      <charset val="204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4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21" fillId="0" borderId="0" applyNumberFormat="0" applyFill="0" applyBorder="0" applyAlignment="0" applyProtection="0"/>
  </cellStyleXfs>
  <cellXfs count="392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0" fillId="0" borderId="3" xfId="0" applyBorder="1"/>
    <xf numFmtId="0" fontId="7" fillId="0" borderId="0" xfId="0" applyFont="1"/>
    <xf numFmtId="0" fontId="7" fillId="0" borderId="3" xfId="0" applyFont="1" applyBorder="1"/>
    <xf numFmtId="0" fontId="7" fillId="0" borderId="1" xfId="0" applyFont="1" applyBorder="1"/>
    <xf numFmtId="0" fontId="7" fillId="0" borderId="4" xfId="0" applyFont="1" applyBorder="1"/>
    <xf numFmtId="0" fontId="4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0" xfId="0" applyFont="1"/>
    <xf numFmtId="0" fontId="5" fillId="0" borderId="1" xfId="0" applyFont="1" applyBorder="1"/>
    <xf numFmtId="0" fontId="5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8" fillId="0" borderId="3" xfId="0" applyFont="1" applyBorder="1"/>
    <xf numFmtId="0" fontId="4" fillId="0" borderId="3" xfId="0" applyFont="1" applyBorder="1"/>
    <xf numFmtId="0" fontId="0" fillId="0" borderId="1" xfId="0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/>
    </xf>
    <xf numFmtId="0" fontId="7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textRotation="90" wrapText="1"/>
    </xf>
    <xf numFmtId="0" fontId="7" fillId="0" borderId="3" xfId="0" applyFont="1" applyBorder="1" applyAlignment="1">
      <alignment vertical="center" textRotation="90" wrapTex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/>
    </xf>
    <xf numFmtId="0" fontId="5" fillId="0" borderId="1" xfId="0" applyFont="1" applyBorder="1" applyAlignment="1"/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/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3" xfId="0" applyFont="1" applyBorder="1" applyAlignment="1">
      <alignment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left" vertical="center" textRotation="90" wrapText="1"/>
    </xf>
    <xf numFmtId="0" fontId="6" fillId="0" borderId="3" xfId="0" applyFont="1" applyBorder="1" applyAlignment="1">
      <alignment vertical="top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right" vertical="top" wrapText="1"/>
    </xf>
    <xf numFmtId="0" fontId="0" fillId="0" borderId="2" xfId="0" applyBorder="1"/>
    <xf numFmtId="0" fontId="0" fillId="0" borderId="0" xfId="0" applyFont="1"/>
    <xf numFmtId="0" fontId="7" fillId="0" borderId="0" xfId="0" applyFont="1" applyFill="1" applyBorder="1" applyAlignment="1">
      <alignment vertical="top"/>
    </xf>
    <xf numFmtId="0" fontId="5" fillId="0" borderId="0" xfId="0" applyFont="1" applyAlignment="1">
      <alignment vertical="top" wrapText="1"/>
    </xf>
    <xf numFmtId="49" fontId="7" fillId="0" borderId="3" xfId="0" applyNumberFormat="1" applyFont="1" applyBorder="1" applyAlignment="1">
      <alignment horizontal="center" vertical="top"/>
    </xf>
    <xf numFmtId="0" fontId="0" fillId="0" borderId="7" xfId="0" applyBorder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3" xfId="0" applyFont="1" applyFill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0" xfId="0" applyFont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Fill="1"/>
    <xf numFmtId="2" fontId="0" fillId="0" borderId="0" xfId="0" applyNumberFormat="1" applyFill="1"/>
    <xf numFmtId="0" fontId="7" fillId="0" borderId="3" xfId="0" applyFont="1" applyBorder="1" applyAlignment="1">
      <alignment vertical="center"/>
    </xf>
    <xf numFmtId="4" fontId="7" fillId="0" borderId="3" xfId="0" applyNumberFormat="1" applyFont="1" applyBorder="1" applyAlignment="1">
      <alignment horizontal="center" vertical="top"/>
    </xf>
    <xf numFmtId="0" fontId="0" fillId="0" borderId="3" xfId="0" applyFont="1" applyBorder="1"/>
    <xf numFmtId="0" fontId="0" fillId="2" borderId="0" xfId="0" applyFill="1"/>
    <xf numFmtId="0" fontId="7" fillId="3" borderId="3" xfId="0" applyFont="1" applyFill="1" applyBorder="1" applyAlignment="1">
      <alignment horizontal="center" vertical="top"/>
    </xf>
    <xf numFmtId="0" fontId="5" fillId="0" borderId="0" xfId="0" applyFont="1" applyAlignment="1">
      <alignment wrapText="1"/>
    </xf>
    <xf numFmtId="0" fontId="5" fillId="0" borderId="0" xfId="0" applyNumberFormat="1" applyFont="1" applyFill="1"/>
    <xf numFmtId="0" fontId="5" fillId="0" borderId="0" xfId="0" applyFont="1" applyFill="1"/>
    <xf numFmtId="0" fontId="0" fillId="0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6" fillId="0" borderId="3" xfId="0" applyNumberFormat="1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NumberFormat="1" applyFont="1" applyFill="1" applyBorder="1" applyAlignment="1">
      <alignment horizontal="center" vertical="top"/>
    </xf>
    <xf numFmtId="0" fontId="14" fillId="0" borderId="3" xfId="0" applyFont="1" applyFill="1" applyBorder="1" applyAlignment="1">
      <alignment horizontal="center" vertical="top"/>
    </xf>
    <xf numFmtId="0" fontId="15" fillId="0" borderId="3" xfId="0" applyFont="1" applyFill="1" applyBorder="1" applyAlignment="1">
      <alignment vertical="center" wrapText="1"/>
    </xf>
    <xf numFmtId="0" fontId="14" fillId="0" borderId="3" xfId="0" applyFont="1" applyBorder="1" applyAlignment="1">
      <alignment horizontal="center" vertical="top"/>
    </xf>
    <xf numFmtId="0" fontId="7" fillId="0" borderId="3" xfId="0" applyFont="1" applyFill="1" applyBorder="1" applyAlignment="1">
      <alignment horizontal="left" vertical="center" textRotation="90" wrapText="1"/>
    </xf>
    <xf numFmtId="0" fontId="13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/>
    </xf>
    <xf numFmtId="4" fontId="13" fillId="0" borderId="3" xfId="0" applyNumberFormat="1" applyFont="1" applyBorder="1" applyAlignment="1">
      <alignment vertical="center"/>
    </xf>
    <xf numFmtId="4" fontId="13" fillId="0" borderId="3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3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/>
    </xf>
    <xf numFmtId="0" fontId="13" fillId="0" borderId="3" xfId="0" applyFont="1" applyBorder="1" applyAlignment="1">
      <alignment horizontal="center" vertical="top"/>
    </xf>
    <xf numFmtId="4" fontId="13" fillId="0" borderId="3" xfId="0" applyNumberFormat="1" applyFont="1" applyBorder="1"/>
    <xf numFmtId="0" fontId="13" fillId="0" borderId="0" xfId="0" applyFont="1"/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2" fontId="7" fillId="0" borderId="3" xfId="0" applyNumberFormat="1" applyFont="1" applyBorder="1" applyAlignment="1">
      <alignment vertical="top" wrapText="1"/>
    </xf>
    <xf numFmtId="0" fontId="19" fillId="0" borderId="0" xfId="0" applyFont="1" applyAlignment="1">
      <alignment vertical="top"/>
    </xf>
    <xf numFmtId="0" fontId="19" fillId="0" borderId="3" xfId="0" applyFont="1" applyBorder="1" applyAlignment="1">
      <alignment vertical="top"/>
    </xf>
    <xf numFmtId="0" fontId="3" fillId="0" borderId="3" xfId="0" applyFont="1" applyBorder="1" applyAlignment="1">
      <alignment horizontal="left" vertical="top"/>
    </xf>
    <xf numFmtId="2" fontId="7" fillId="0" borderId="3" xfId="0" applyNumberFormat="1" applyFont="1" applyBorder="1" applyAlignment="1">
      <alignment vertical="top"/>
    </xf>
    <xf numFmtId="1" fontId="7" fillId="0" borderId="3" xfId="0" applyNumberFormat="1" applyFont="1" applyBorder="1" applyAlignment="1">
      <alignment horizontal="center" vertical="top"/>
    </xf>
    <xf numFmtId="14" fontId="7" fillId="0" borderId="3" xfId="0" applyNumberFormat="1" applyFont="1" applyBorder="1" applyAlignment="1">
      <alignment vertical="top"/>
    </xf>
    <xf numFmtId="14" fontId="7" fillId="0" borderId="3" xfId="0" applyNumberFormat="1" applyFont="1" applyBorder="1" applyAlignment="1">
      <alignment vertical="top" wrapText="1"/>
    </xf>
    <xf numFmtId="4" fontId="7" fillId="0" borderId="3" xfId="0" applyNumberFormat="1" applyFont="1" applyBorder="1" applyAlignment="1">
      <alignment vertical="top"/>
    </xf>
    <xf numFmtId="1" fontId="7" fillId="3" borderId="3" xfId="0" applyNumberFormat="1" applyFont="1" applyFill="1" applyBorder="1" applyAlignment="1">
      <alignment horizontal="center" vertical="top"/>
    </xf>
    <xf numFmtId="4" fontId="20" fillId="0" borderId="0" xfId="0" applyNumberFormat="1" applyFont="1"/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/>
    </xf>
    <xf numFmtId="0" fontId="7" fillId="3" borderId="3" xfId="0" applyFont="1" applyFill="1" applyBorder="1" applyAlignment="1">
      <alignment horizontal="center" vertical="top"/>
    </xf>
    <xf numFmtId="2" fontId="7" fillId="0" borderId="3" xfId="0" applyNumberFormat="1" applyFont="1" applyBorder="1" applyAlignment="1">
      <alignment horizontal="center" vertical="top"/>
    </xf>
    <xf numFmtId="0" fontId="0" fillId="3" borderId="0" xfId="0" applyFill="1"/>
    <xf numFmtId="0" fontId="7" fillId="3" borderId="3" xfId="0" applyFont="1" applyFill="1" applyBorder="1" applyAlignment="1">
      <alignment horizontal="left" vertical="center" textRotation="90" wrapText="1"/>
    </xf>
    <xf numFmtId="0" fontId="6" fillId="3" borderId="3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left" vertical="center" textRotation="90" wrapText="1"/>
    </xf>
    <xf numFmtId="0" fontId="7" fillId="3" borderId="8" xfId="0" applyFont="1" applyFill="1" applyBorder="1" applyAlignment="1">
      <alignment horizontal="left" vertical="center" textRotation="90" wrapText="1"/>
    </xf>
    <xf numFmtId="0" fontId="6" fillId="3" borderId="3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/>
    </xf>
    <xf numFmtId="0" fontId="7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center" wrapText="1"/>
    </xf>
    <xf numFmtId="4" fontId="7" fillId="0" borderId="3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 vertical="top"/>
    </xf>
    <xf numFmtId="4" fontId="13" fillId="3" borderId="3" xfId="0" applyNumberFormat="1" applyFont="1" applyFill="1" applyBorder="1" applyAlignment="1">
      <alignment horizontal="center" vertical="top"/>
    </xf>
    <xf numFmtId="4" fontId="13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top" wrapText="1"/>
    </xf>
    <xf numFmtId="4" fontId="0" fillId="0" borderId="3" xfId="0" applyNumberFormat="1" applyFont="1" applyBorder="1"/>
    <xf numFmtId="4" fontId="7" fillId="0" borderId="3" xfId="0" applyNumberFormat="1" applyFont="1" applyBorder="1"/>
    <xf numFmtId="4" fontId="0" fillId="0" borderId="3" xfId="0" applyNumberFormat="1" applyFont="1" applyFill="1" applyBorder="1"/>
    <xf numFmtId="4" fontId="7" fillId="0" borderId="3" xfId="0" applyNumberFormat="1" applyFont="1" applyFill="1" applyBorder="1"/>
    <xf numFmtId="4" fontId="14" fillId="0" borderId="16" xfId="1" applyNumberFormat="1" applyFont="1" applyBorder="1" applyAlignment="1">
      <alignment horizontal="right" vertical="top"/>
    </xf>
    <xf numFmtId="4" fontId="7" fillId="3" borderId="3" xfId="0" applyNumberFormat="1" applyFont="1" applyFill="1" applyBorder="1"/>
    <xf numFmtId="4" fontId="0" fillId="0" borderId="0" xfId="0" applyNumberFormat="1" applyFont="1"/>
    <xf numFmtId="0" fontId="0" fillId="3" borderId="0" xfId="0" applyFont="1" applyFill="1"/>
    <xf numFmtId="4" fontId="0" fillId="3" borderId="0" xfId="0" applyNumberFormat="1" applyFont="1" applyFill="1"/>
    <xf numFmtId="4" fontId="20" fillId="3" borderId="0" xfId="0" applyNumberFormat="1" applyFont="1" applyFill="1"/>
    <xf numFmtId="4" fontId="7" fillId="3" borderId="3" xfId="0" applyNumberFormat="1" applyFont="1" applyFill="1" applyBorder="1" applyAlignment="1">
      <alignment vertical="top"/>
    </xf>
    <xf numFmtId="49" fontId="7" fillId="0" borderId="3" xfId="0" applyNumberFormat="1" applyFont="1" applyBorder="1" applyAlignment="1">
      <alignment horizontal="center"/>
    </xf>
    <xf numFmtId="0" fontId="5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4" fontId="7" fillId="0" borderId="3" xfId="0" applyNumberFormat="1" applyFont="1" applyBorder="1" applyAlignment="1">
      <alignment horizontal="center" vertical="top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top"/>
    </xf>
    <xf numFmtId="4" fontId="7" fillId="3" borderId="3" xfId="0" applyNumberFormat="1" applyFont="1" applyFill="1" applyBorder="1" applyAlignment="1">
      <alignment horizontal="center" vertical="top"/>
    </xf>
    <xf numFmtId="4" fontId="7" fillId="0" borderId="3" xfId="0" applyNumberFormat="1" applyFont="1" applyBorder="1" applyAlignment="1">
      <alignment horizontal="center" vertical="top"/>
    </xf>
    <xf numFmtId="4" fontId="7" fillId="0" borderId="3" xfId="0" applyNumberFormat="1" applyFont="1" applyBorder="1" applyAlignment="1">
      <alignment horizontal="center" vertical="top"/>
    </xf>
    <xf numFmtId="4" fontId="7" fillId="3" borderId="3" xfId="0" applyNumberFormat="1" applyFont="1" applyFill="1" applyBorder="1" applyAlignment="1">
      <alignment horizontal="center" vertical="top"/>
    </xf>
    <xf numFmtId="4" fontId="13" fillId="0" borderId="3" xfId="0" applyNumberFormat="1" applyFont="1" applyBorder="1" applyAlignment="1">
      <alignment horizontal="center"/>
    </xf>
    <xf numFmtId="0" fontId="7" fillId="0" borderId="14" xfId="0" applyFont="1" applyBorder="1" applyAlignment="1"/>
    <xf numFmtId="0" fontId="7" fillId="0" borderId="15" xfId="0" applyFont="1" applyBorder="1" applyAlignment="1"/>
    <xf numFmtId="0" fontId="7" fillId="0" borderId="10" xfId="0" applyFont="1" applyBorder="1" applyAlignment="1"/>
    <xf numFmtId="0" fontId="7" fillId="0" borderId="5" xfId="0" applyFont="1" applyBorder="1" applyAlignment="1"/>
    <xf numFmtId="14" fontId="7" fillId="0" borderId="13" xfId="0" applyNumberFormat="1" applyFont="1" applyBorder="1" applyAlignment="1"/>
    <xf numFmtId="14" fontId="7" fillId="0" borderId="12" xfId="0" applyNumberFormat="1" applyFont="1" applyBorder="1" applyAlignment="1"/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4" fontId="7" fillId="3" borderId="3" xfId="0" applyNumberFormat="1" applyFont="1" applyFill="1" applyBorder="1" applyAlignment="1">
      <alignment vertical="top"/>
    </xf>
    <xf numFmtId="14" fontId="7" fillId="3" borderId="3" xfId="0" applyNumberFormat="1" applyFont="1" applyFill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4" fontId="13" fillId="0" borderId="3" xfId="0" applyNumberFormat="1" applyFont="1" applyBorder="1" applyAlignment="1">
      <alignment horizontal="center" vertical="top"/>
    </xf>
    <xf numFmtId="0" fontId="7" fillId="0" borderId="6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4" fontId="7" fillId="3" borderId="3" xfId="0" applyNumberFormat="1" applyFont="1" applyFill="1" applyBorder="1" applyAlignment="1">
      <alignment horizontal="center" vertical="top"/>
    </xf>
    <xf numFmtId="4" fontId="7" fillId="0" borderId="3" xfId="0" applyNumberFormat="1" applyFont="1" applyBorder="1" applyAlignment="1">
      <alignment horizontal="center" vertical="top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23" fillId="0" borderId="0" xfId="0" applyFont="1"/>
    <xf numFmtId="0" fontId="7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14" fontId="7" fillId="0" borderId="11" xfId="0" applyNumberFormat="1" applyFont="1" applyBorder="1" applyAlignment="1">
      <alignment vertical="top"/>
    </xf>
    <xf numFmtId="14" fontId="7" fillId="0" borderId="3" xfId="0" applyNumberFormat="1" applyFont="1" applyBorder="1" applyAlignment="1">
      <alignment horizontal="center" vertical="top"/>
    </xf>
    <xf numFmtId="0" fontId="6" fillId="0" borderId="0" xfId="0" applyFont="1"/>
    <xf numFmtId="0" fontId="13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/>
    </xf>
    <xf numFmtId="4" fontId="13" fillId="0" borderId="3" xfId="0" applyNumberFormat="1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4" fontId="7" fillId="3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4" fontId="7" fillId="3" borderId="3" xfId="0" applyNumberFormat="1" applyFont="1" applyFill="1" applyBorder="1" applyAlignment="1">
      <alignment horizontal="center" vertical="top" wrapText="1"/>
    </xf>
    <xf numFmtId="4" fontId="14" fillId="3" borderId="3" xfId="0" applyNumberFormat="1" applyFont="1" applyFill="1" applyBorder="1" applyAlignment="1">
      <alignment horizontal="center" vertical="top"/>
    </xf>
    <xf numFmtId="2" fontId="7" fillId="3" borderId="3" xfId="0" applyNumberFormat="1" applyFont="1" applyFill="1" applyBorder="1" applyAlignment="1">
      <alignment horizontal="center" vertical="top"/>
    </xf>
    <xf numFmtId="0" fontId="18" fillId="3" borderId="0" xfId="0" applyFont="1" applyFill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4" fontId="6" fillId="0" borderId="3" xfId="0" applyNumberFormat="1" applyFont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2" fillId="0" borderId="3" xfId="0" applyFont="1" applyBorder="1" applyAlignment="1">
      <alignment horizontal="left" vertical="center" textRotation="90" wrapText="1"/>
    </xf>
    <xf numFmtId="0" fontId="24" fillId="0" borderId="4" xfId="0" applyFont="1" applyBorder="1"/>
    <xf numFmtId="0" fontId="25" fillId="0" borderId="17" xfId="0" applyFont="1" applyBorder="1"/>
    <xf numFmtId="0" fontId="24" fillId="0" borderId="1" xfId="0" applyFont="1" applyBorder="1"/>
    <xf numFmtId="49" fontId="7" fillId="0" borderId="3" xfId="0" applyNumberFormat="1" applyFont="1" applyBorder="1" applyAlignment="1">
      <alignment horizontal="center" vertical="top"/>
    </xf>
    <xf numFmtId="4" fontId="7" fillId="0" borderId="3" xfId="0" applyNumberFormat="1" applyFont="1" applyBorder="1" applyAlignment="1">
      <alignment horizontal="center" vertical="top"/>
    </xf>
    <xf numFmtId="0" fontId="7" fillId="0" borderId="3" xfId="0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center" vertical="top"/>
    </xf>
    <xf numFmtId="4" fontId="7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left" vertical="center"/>
    </xf>
    <xf numFmtId="0" fontId="6" fillId="0" borderId="13" xfId="0" applyFont="1" applyFill="1" applyBorder="1" applyAlignment="1">
      <alignment vertical="top"/>
    </xf>
    <xf numFmtId="2" fontId="7" fillId="0" borderId="3" xfId="0" applyNumberFormat="1" applyFont="1" applyBorder="1" applyAlignment="1">
      <alignment horizontal="left" vertical="top" wrapText="1"/>
    </xf>
    <xf numFmtId="0" fontId="24" fillId="0" borderId="17" xfId="0" applyFont="1" applyBorder="1" applyAlignment="1">
      <alignment horizontal="center" vertical="center"/>
    </xf>
    <xf numFmtId="0" fontId="14" fillId="0" borderId="19" xfId="2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/>
    </xf>
    <xf numFmtId="0" fontId="5" fillId="0" borderId="0" xfId="0" applyFont="1" applyBorder="1" applyAlignment="1">
      <alignment horizontal="left" wrapText="1"/>
    </xf>
    <xf numFmtId="0" fontId="2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2" xfId="0" applyFont="1" applyBorder="1" applyAlignment="1">
      <alignment horizontal="left" vertical="top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3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 vertical="top"/>
    </xf>
    <xf numFmtId="4" fontId="7" fillId="0" borderId="3" xfId="0" applyNumberFormat="1" applyFont="1" applyBorder="1" applyAlignment="1">
      <alignment horizontal="center" vertical="top"/>
    </xf>
    <xf numFmtId="0" fontId="13" fillId="0" borderId="6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top" wrapText="1"/>
    </xf>
    <xf numFmtId="0" fontId="13" fillId="0" borderId="3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7" fillId="0" borderId="6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top"/>
    </xf>
    <xf numFmtId="0" fontId="7" fillId="0" borderId="7" xfId="0" applyFont="1" applyBorder="1" applyAlignment="1">
      <alignment horizontal="right" vertical="top"/>
    </xf>
    <xf numFmtId="0" fontId="0" fillId="0" borderId="3" xfId="0" applyFont="1" applyBorder="1" applyAlignment="1">
      <alignment horizontal="center" vertical="top"/>
    </xf>
    <xf numFmtId="4" fontId="13" fillId="0" borderId="3" xfId="0" applyNumberFormat="1" applyFont="1" applyBorder="1" applyAlignment="1">
      <alignment horizontal="center" vertical="top"/>
    </xf>
    <xf numFmtId="4" fontId="7" fillId="3" borderId="3" xfId="0" applyNumberFormat="1" applyFont="1" applyFill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left" vertical="center" textRotation="90" wrapText="1"/>
    </xf>
    <xf numFmtId="0" fontId="7" fillId="0" borderId="12" xfId="0" applyFont="1" applyBorder="1" applyAlignment="1">
      <alignment horizontal="left" vertical="center" textRotation="90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left" vertical="center" textRotation="90" wrapText="1"/>
    </xf>
    <xf numFmtId="0" fontId="7" fillId="0" borderId="13" xfId="0" applyFont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8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left" vertical="center" textRotation="90" wrapText="1"/>
    </xf>
    <xf numFmtId="0" fontId="9" fillId="0" borderId="0" xfId="0" applyFont="1" applyAlignment="1">
      <alignment horizontal="center" vertical="top" wrapText="1"/>
    </xf>
    <xf numFmtId="0" fontId="7" fillId="0" borderId="13" xfId="0" applyFont="1" applyBorder="1" applyAlignment="1">
      <alignment horizontal="center" vertical="center" textRotation="90"/>
    </xf>
    <xf numFmtId="0" fontId="7" fillId="3" borderId="6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/>
    </xf>
    <xf numFmtId="0" fontId="7" fillId="3" borderId="7" xfId="0" applyFont="1" applyFill="1" applyBorder="1" applyAlignment="1">
      <alignment horizontal="center" vertical="top"/>
    </xf>
    <xf numFmtId="0" fontId="7" fillId="3" borderId="6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 vertical="top"/>
    </xf>
    <xf numFmtId="0" fontId="7" fillId="3" borderId="13" xfId="0" applyFont="1" applyFill="1" applyBorder="1" applyAlignment="1">
      <alignment horizontal="center" vertical="top"/>
    </xf>
    <xf numFmtId="0" fontId="7" fillId="3" borderId="12" xfId="0" applyFont="1" applyFill="1" applyBorder="1" applyAlignment="1">
      <alignment horizontal="center" vertical="top"/>
    </xf>
    <xf numFmtId="0" fontId="7" fillId="3" borderId="6" xfId="0" applyFont="1" applyFill="1" applyBorder="1" applyAlignment="1">
      <alignment horizontal="center" vertical="top"/>
    </xf>
    <xf numFmtId="0" fontId="7" fillId="3" borderId="4" xfId="0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 vertical="top" wrapText="1"/>
    </xf>
    <xf numFmtId="0" fontId="12" fillId="3" borderId="0" xfId="0" applyFont="1" applyFill="1" applyAlignment="1">
      <alignment horizontal="center" vertical="top" wrapText="1"/>
    </xf>
    <xf numFmtId="0" fontId="7" fillId="3" borderId="11" xfId="0" applyFont="1" applyFill="1" applyBorder="1" applyAlignment="1">
      <alignment horizontal="center" vertical="center" textRotation="90" wrapText="1"/>
    </xf>
    <xf numFmtId="0" fontId="7" fillId="3" borderId="13" xfId="0" applyFont="1" applyFill="1" applyBorder="1" applyAlignment="1">
      <alignment horizontal="center" vertical="center" textRotation="90"/>
    </xf>
    <xf numFmtId="0" fontId="7" fillId="3" borderId="12" xfId="0" applyFont="1" applyFill="1" applyBorder="1" applyAlignment="1">
      <alignment horizontal="center" vertical="center" textRotation="90"/>
    </xf>
    <xf numFmtId="0" fontId="7" fillId="3" borderId="8" xfId="0" applyFont="1" applyFill="1" applyBorder="1" applyAlignment="1">
      <alignment horizontal="center" vertical="center" textRotation="90" wrapText="1"/>
    </xf>
    <xf numFmtId="0" fontId="7" fillId="3" borderId="10" xfId="0" applyFont="1" applyFill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11" xfId="0" applyFont="1" applyBorder="1" applyAlignment="1">
      <alignment horizontal="left" vertical="center" textRotation="90" wrapText="1"/>
    </xf>
    <xf numFmtId="0" fontId="6" fillId="0" borderId="12" xfId="0" applyFont="1" applyBorder="1" applyAlignment="1">
      <alignment horizontal="left" vertical="center" textRotation="90"/>
    </xf>
    <xf numFmtId="0" fontId="7" fillId="0" borderId="13" xfId="0" applyFont="1" applyBorder="1" applyAlignment="1">
      <alignment horizontal="left" vertical="center" textRotation="90"/>
    </xf>
    <xf numFmtId="0" fontId="7" fillId="0" borderId="9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7" fillId="0" borderId="1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_1.6.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22412</xdr:colOff>
      <xdr:row>4</xdr:row>
      <xdr:rowOff>823632</xdr:rowOff>
    </xdr:from>
    <xdr:ext cx="750793" cy="554691"/>
    <xdr:sp macro="" textlink="">
      <xdr:nvSpPr>
        <xdr:cNvPr id="2" name="TextBox 1"/>
        <xdr:cNvSpPr txBox="1"/>
      </xdr:nvSpPr>
      <xdr:spPr>
        <a:xfrm>
          <a:off x="4762500" y="2633382"/>
          <a:ext cx="750793" cy="5546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22412</xdr:colOff>
      <xdr:row>4</xdr:row>
      <xdr:rowOff>823632</xdr:rowOff>
    </xdr:from>
    <xdr:ext cx="750793" cy="554691"/>
    <xdr:sp macro="" textlink="">
      <xdr:nvSpPr>
        <xdr:cNvPr id="3" name="TextBox 2"/>
        <xdr:cNvSpPr txBox="1"/>
      </xdr:nvSpPr>
      <xdr:spPr>
        <a:xfrm>
          <a:off x="6566087" y="2785782"/>
          <a:ext cx="750793" cy="5546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22412</xdr:colOff>
      <xdr:row>4</xdr:row>
      <xdr:rowOff>823632</xdr:rowOff>
    </xdr:from>
    <xdr:ext cx="750793" cy="554691"/>
    <xdr:sp macro="" textlink="">
      <xdr:nvSpPr>
        <xdr:cNvPr id="4" name="TextBox 3"/>
        <xdr:cNvSpPr txBox="1"/>
      </xdr:nvSpPr>
      <xdr:spPr>
        <a:xfrm>
          <a:off x="6566087" y="2785782"/>
          <a:ext cx="750793" cy="5546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fc@mfc76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view="pageBreakPreview" topLeftCell="A13" zoomScale="110" zoomScaleNormal="100" zoomScaleSheetLayoutView="110" workbookViewId="0">
      <selection activeCell="F14" sqref="F14"/>
    </sheetView>
  </sheetViews>
  <sheetFormatPr defaultRowHeight="15" x14ac:dyDescent="0.25"/>
  <cols>
    <col min="1" max="1" width="7.5703125" customWidth="1"/>
    <col min="3" max="3" width="10.7109375" customWidth="1"/>
    <col min="4" max="4" width="10.85546875" customWidth="1"/>
    <col min="5" max="5" width="10.140625" customWidth="1"/>
    <col min="6" max="6" width="9.5703125" customWidth="1"/>
    <col min="7" max="7" width="10.140625" customWidth="1"/>
    <col min="8" max="8" width="11.140625" customWidth="1"/>
    <col min="9" max="9" width="8.42578125" customWidth="1"/>
    <col min="10" max="10" width="12" customWidth="1"/>
    <col min="11" max="11" width="12.140625" customWidth="1"/>
  </cols>
  <sheetData>
    <row r="1" spans="1:11" ht="9" customHeight="1" x14ac:dyDescent="0.25">
      <c r="J1" s="1"/>
    </row>
    <row r="2" spans="1:11" ht="7.5" customHeight="1" x14ac:dyDescent="0.25"/>
    <row r="3" spans="1:11" ht="12.75" customHeight="1" x14ac:dyDescent="0.25">
      <c r="A3" s="242" t="s">
        <v>240</v>
      </c>
      <c r="B3" s="242"/>
      <c r="C3" s="242"/>
      <c r="D3" s="242"/>
      <c r="E3" s="45"/>
      <c r="H3" s="242" t="s">
        <v>241</v>
      </c>
      <c r="I3" s="242"/>
      <c r="J3" s="242"/>
    </row>
    <row r="4" spans="1:11" ht="12.75" customHeight="1" x14ac:dyDescent="0.25">
      <c r="A4" s="45"/>
      <c r="B4" s="45"/>
      <c r="C4" s="45"/>
      <c r="D4" s="45"/>
      <c r="E4" s="45"/>
      <c r="H4" s="45"/>
      <c r="I4" s="45"/>
      <c r="J4" s="45"/>
    </row>
    <row r="5" spans="1:11" ht="18.75" customHeight="1" x14ac:dyDescent="0.25">
      <c r="A5" s="243"/>
      <c r="B5" s="243"/>
      <c r="C5" s="243"/>
      <c r="D5" s="243"/>
      <c r="E5" s="45"/>
      <c r="H5" s="244" t="s">
        <v>242</v>
      </c>
      <c r="I5" s="244"/>
      <c r="J5" s="244"/>
      <c r="K5" s="244"/>
    </row>
    <row r="6" spans="1:11" ht="8.25" customHeight="1" x14ac:dyDescent="0.25">
      <c r="A6" s="245" t="s">
        <v>301</v>
      </c>
      <c r="B6" s="245"/>
      <c r="C6" s="245"/>
      <c r="D6" s="245"/>
      <c r="E6" s="45"/>
      <c r="H6" s="43"/>
      <c r="I6" s="43"/>
      <c r="J6" s="43"/>
      <c r="K6" s="43"/>
    </row>
    <row r="7" spans="1:11" ht="14.25" customHeight="1" x14ac:dyDescent="0.25">
      <c r="F7" s="37"/>
      <c r="H7" s="252" t="s">
        <v>546</v>
      </c>
      <c r="I7" s="252"/>
      <c r="J7" s="252"/>
      <c r="K7" s="252"/>
    </row>
    <row r="8" spans="1:11" ht="12" customHeight="1" x14ac:dyDescent="0.25">
      <c r="A8" s="246" t="s">
        <v>243</v>
      </c>
      <c r="B8" s="246"/>
      <c r="C8" s="246"/>
      <c r="D8" s="246"/>
      <c r="E8" s="50"/>
      <c r="F8" s="50"/>
      <c r="H8" s="246" t="s">
        <v>6</v>
      </c>
      <c r="I8" s="246"/>
      <c r="J8" s="246"/>
      <c r="K8" s="246"/>
    </row>
    <row r="9" spans="1:11" ht="11.25" customHeight="1" x14ac:dyDescent="0.25">
      <c r="A9" s="5"/>
      <c r="B9" s="2"/>
      <c r="C9" s="5"/>
      <c r="D9" s="5"/>
      <c r="E9" s="41"/>
      <c r="F9" s="37"/>
      <c r="H9" s="5"/>
      <c r="I9" s="2"/>
      <c r="J9" s="251" t="s">
        <v>547</v>
      </c>
      <c r="K9" s="251"/>
    </row>
    <row r="10" spans="1:11" ht="10.5" customHeight="1" x14ac:dyDescent="0.25">
      <c r="A10" s="46" t="s">
        <v>0</v>
      </c>
      <c r="B10" s="3"/>
      <c r="C10" s="247" t="s">
        <v>1</v>
      </c>
      <c r="D10" s="247"/>
      <c r="E10" s="42"/>
      <c r="F10" s="38"/>
      <c r="H10" s="46" t="s">
        <v>0</v>
      </c>
      <c r="I10" s="3"/>
      <c r="J10" s="247" t="s">
        <v>1</v>
      </c>
      <c r="K10" s="247"/>
    </row>
    <row r="11" spans="1:11" ht="18.75" customHeight="1" x14ac:dyDescent="0.25">
      <c r="A11" s="240" t="s">
        <v>7</v>
      </c>
      <c r="B11" s="240"/>
      <c r="C11" s="240"/>
      <c r="D11" s="240"/>
      <c r="E11" s="240"/>
      <c r="F11" s="240"/>
      <c r="H11" s="241" t="s">
        <v>560</v>
      </c>
      <c r="I11" s="241"/>
      <c r="J11" s="241"/>
      <c r="K11" s="241"/>
    </row>
    <row r="12" spans="1:11" ht="8.25" customHeight="1" x14ac:dyDescent="0.25">
      <c r="H12" s="37"/>
      <c r="I12" s="37"/>
      <c r="J12" s="37"/>
      <c r="K12" s="37"/>
    </row>
    <row r="13" spans="1:11" ht="6.75" customHeight="1" x14ac:dyDescent="0.25">
      <c r="H13" s="37"/>
      <c r="I13" s="37"/>
      <c r="J13" s="37"/>
      <c r="K13" s="37"/>
    </row>
    <row r="14" spans="1:11" ht="60" customHeight="1" x14ac:dyDescent="0.25">
      <c r="H14" s="244" t="s">
        <v>302</v>
      </c>
      <c r="I14" s="244"/>
      <c r="J14" s="244"/>
      <c r="K14" s="244"/>
    </row>
    <row r="15" spans="1:11" ht="6.75" customHeight="1" x14ac:dyDescent="0.25"/>
    <row r="16" spans="1:11" ht="21" customHeight="1" x14ac:dyDescent="0.25">
      <c r="H16" s="241" t="s">
        <v>560</v>
      </c>
      <c r="I16" s="241"/>
      <c r="J16" s="241"/>
      <c r="K16" s="241"/>
    </row>
    <row r="17" spans="1:11" ht="30.75" customHeight="1" x14ac:dyDescent="0.25"/>
    <row r="18" spans="1:11" ht="23.25" customHeight="1" x14ac:dyDescent="0.25">
      <c r="A18" s="254" t="s">
        <v>2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</row>
    <row r="19" spans="1:11" ht="18.75" customHeight="1" x14ac:dyDescent="0.25">
      <c r="A19" s="254" t="s">
        <v>3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54"/>
    </row>
    <row r="20" spans="1:11" ht="18.75" customHeight="1" x14ac:dyDescent="0.25">
      <c r="A20" s="254" t="s">
        <v>303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</row>
    <row r="21" spans="1:11" ht="18.75" customHeight="1" x14ac:dyDescent="0.25">
      <c r="A21" s="254" t="s">
        <v>304</v>
      </c>
      <c r="B21" s="254"/>
      <c r="C21" s="254"/>
      <c r="D21" s="254"/>
      <c r="E21" s="254"/>
      <c r="F21" s="254"/>
      <c r="G21" s="254"/>
      <c r="H21" s="254"/>
      <c r="I21" s="254"/>
      <c r="J21" s="254"/>
      <c r="K21" s="254"/>
    </row>
    <row r="22" spans="1:11" ht="17.25" customHeight="1" x14ac:dyDescent="0.25">
      <c r="A22" s="254" t="s">
        <v>305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</row>
    <row r="23" spans="1:11" ht="17.25" customHeight="1" x14ac:dyDescent="0.3">
      <c r="A23" s="253" t="s">
        <v>554</v>
      </c>
      <c r="B23" s="253"/>
      <c r="C23" s="253"/>
      <c r="D23" s="253"/>
      <c r="E23" s="253"/>
      <c r="F23" s="253"/>
      <c r="G23" s="253"/>
      <c r="H23" s="253"/>
      <c r="I23" s="253"/>
      <c r="J23" s="253"/>
      <c r="K23" s="253"/>
    </row>
    <row r="24" spans="1:11" ht="12.75" customHeight="1" x14ac:dyDescent="0.3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</row>
    <row r="25" spans="1:11" ht="12.75" customHeight="1" x14ac:dyDescent="0.3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</row>
    <row r="26" spans="1:11" ht="17.25" customHeight="1" x14ac:dyDescent="0.3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11" t="s">
        <v>9</v>
      </c>
    </row>
    <row r="27" spans="1:11" x14ac:dyDescent="0.25">
      <c r="J27" s="54" t="s">
        <v>10</v>
      </c>
      <c r="K27" s="84">
        <v>44927</v>
      </c>
    </row>
    <row r="28" spans="1:11" ht="29.25" customHeight="1" x14ac:dyDescent="0.25">
      <c r="D28" s="37"/>
      <c r="E28" s="37"/>
      <c r="F28" s="37"/>
      <c r="G28" s="37"/>
      <c r="H28" s="37"/>
      <c r="I28" s="37"/>
      <c r="J28" s="65" t="s">
        <v>306</v>
      </c>
      <c r="K28" s="196" t="s">
        <v>573</v>
      </c>
    </row>
    <row r="29" spans="1:11" ht="21" customHeight="1" x14ac:dyDescent="0.3">
      <c r="A29" s="13" t="s">
        <v>4</v>
      </c>
      <c r="B29" s="13"/>
      <c r="C29" s="13"/>
      <c r="D29" s="51"/>
      <c r="E29" s="14"/>
      <c r="F29" s="14"/>
      <c r="G29" s="14"/>
      <c r="H29" s="14"/>
      <c r="I29" s="9"/>
      <c r="J29" s="54" t="s">
        <v>156</v>
      </c>
      <c r="K29" s="29">
        <v>7604157656</v>
      </c>
    </row>
    <row r="30" spans="1:11" ht="60.75" customHeight="1" x14ac:dyDescent="0.3">
      <c r="A30" s="250" t="s">
        <v>550</v>
      </c>
      <c r="B30" s="250"/>
      <c r="C30" s="250"/>
      <c r="D30" s="250"/>
      <c r="E30" s="250"/>
      <c r="F30" s="250"/>
      <c r="G30" s="250"/>
      <c r="H30" s="250"/>
      <c r="I30" s="250"/>
      <c r="J30" s="54" t="s">
        <v>269</v>
      </c>
      <c r="K30" s="29">
        <v>760601001</v>
      </c>
    </row>
    <row r="31" spans="1:11" ht="16.5" customHeight="1" x14ac:dyDescent="0.3">
      <c r="A31" s="13" t="s">
        <v>270</v>
      </c>
      <c r="B31" s="51"/>
      <c r="C31" s="51"/>
      <c r="D31" s="227" t="s">
        <v>548</v>
      </c>
      <c r="E31" s="12"/>
      <c r="F31" s="12"/>
      <c r="G31" s="12"/>
      <c r="H31" s="12"/>
      <c r="I31" s="9"/>
      <c r="J31" s="54"/>
      <c r="K31" s="166" t="s">
        <v>549</v>
      </c>
    </row>
    <row r="32" spans="1:11" ht="21" customHeight="1" x14ac:dyDescent="0.3">
      <c r="A32" s="13"/>
      <c r="B32" s="51"/>
      <c r="C32" s="51"/>
      <c r="D32" s="248" t="s">
        <v>271</v>
      </c>
      <c r="E32" s="248"/>
      <c r="F32" s="248"/>
      <c r="G32" s="248"/>
      <c r="H32" s="248"/>
      <c r="I32" s="248"/>
      <c r="J32" s="54"/>
      <c r="K32" s="29"/>
    </row>
    <row r="33" spans="1:11" ht="34.5" customHeight="1" x14ac:dyDescent="0.3">
      <c r="A33" s="249" t="s">
        <v>5</v>
      </c>
      <c r="B33" s="249"/>
      <c r="C33" s="249"/>
      <c r="D33" s="249"/>
      <c r="E33" s="249"/>
      <c r="F33" s="53"/>
      <c r="G33" s="53"/>
      <c r="H33" s="53"/>
      <c r="I33" s="9"/>
      <c r="J33" s="54" t="s">
        <v>272</v>
      </c>
      <c r="K33" s="29">
        <v>904</v>
      </c>
    </row>
    <row r="34" spans="1:11" ht="21.75" customHeight="1" thickBot="1" x14ac:dyDescent="0.35">
      <c r="A34" s="228" t="s">
        <v>551</v>
      </c>
      <c r="B34" s="167"/>
      <c r="C34" s="167"/>
      <c r="D34" s="167"/>
      <c r="E34" s="167"/>
      <c r="F34" s="167"/>
      <c r="G34" s="167"/>
      <c r="H34" s="167"/>
      <c r="I34" s="168"/>
      <c r="J34" s="54"/>
      <c r="K34" s="29"/>
    </row>
    <row r="35" spans="1:11" ht="21" customHeight="1" x14ac:dyDescent="0.3">
      <c r="A35" s="13" t="s">
        <v>601</v>
      </c>
      <c r="B35" s="13"/>
      <c r="C35" s="13"/>
      <c r="D35" s="51"/>
      <c r="E35" s="229" t="s">
        <v>602</v>
      </c>
      <c r="F35" s="14"/>
      <c r="G35" s="14"/>
      <c r="H35" s="14"/>
      <c r="I35" s="9"/>
      <c r="J35" s="54" t="s">
        <v>12</v>
      </c>
      <c r="K35" s="29">
        <v>78701000</v>
      </c>
    </row>
    <row r="36" spans="1:11" ht="21.75" customHeight="1" x14ac:dyDescent="0.3">
      <c r="A36" s="55" t="s">
        <v>273</v>
      </c>
      <c r="B36" s="13"/>
      <c r="C36" s="13"/>
      <c r="D36" s="51"/>
      <c r="E36" s="12"/>
      <c r="F36" s="12"/>
      <c r="G36" s="12"/>
      <c r="H36" s="12"/>
      <c r="I36" s="10"/>
      <c r="J36" s="54"/>
      <c r="K36" s="29"/>
    </row>
    <row r="37" spans="1:11" ht="19.5" customHeight="1" thickBot="1" x14ac:dyDescent="0.3">
      <c r="A37" s="238" t="s">
        <v>552</v>
      </c>
      <c r="B37" s="238"/>
      <c r="C37" s="238"/>
      <c r="D37" s="238"/>
      <c r="E37" s="238"/>
      <c r="F37" s="238"/>
      <c r="G37" s="238"/>
      <c r="H37" s="238"/>
      <c r="I37" s="238"/>
      <c r="J37" s="54"/>
      <c r="K37" s="29"/>
    </row>
    <row r="38" spans="1:11" ht="19.5" thickBot="1" x14ac:dyDescent="0.35">
      <c r="A38" s="13" t="s">
        <v>274</v>
      </c>
      <c r="B38" s="13"/>
      <c r="C38" s="13"/>
      <c r="D38" s="51"/>
      <c r="E38" s="14"/>
      <c r="F38" s="239" t="s">
        <v>553</v>
      </c>
      <c r="G38" s="239"/>
      <c r="H38" s="239"/>
      <c r="I38" s="169"/>
      <c r="J38" s="54"/>
      <c r="K38" s="29"/>
    </row>
    <row r="39" spans="1:11" ht="19.5" customHeight="1" x14ac:dyDescent="0.3">
      <c r="A39" s="15" t="s">
        <v>8</v>
      </c>
      <c r="B39" s="13"/>
      <c r="C39" s="13"/>
      <c r="D39" s="13"/>
      <c r="E39" s="13"/>
      <c r="F39" s="13"/>
      <c r="G39" s="13"/>
      <c r="H39" s="13"/>
      <c r="I39" s="7"/>
      <c r="J39" s="54" t="s">
        <v>11</v>
      </c>
      <c r="K39" s="29">
        <v>383</v>
      </c>
    </row>
    <row r="40" spans="1:11" ht="10.5" customHeight="1" x14ac:dyDescent="0.25"/>
    <row r="41" spans="1:11" ht="18.75" x14ac:dyDescent="0.3">
      <c r="A41" s="15" t="s">
        <v>275</v>
      </c>
    </row>
  </sheetData>
  <mergeCells count="26">
    <mergeCell ref="J9:K9"/>
    <mergeCell ref="H7:K7"/>
    <mergeCell ref="A23:K23"/>
    <mergeCell ref="A20:K20"/>
    <mergeCell ref="A21:K21"/>
    <mergeCell ref="H14:K14"/>
    <mergeCell ref="H16:K16"/>
    <mergeCell ref="A18:K18"/>
    <mergeCell ref="A19:K19"/>
    <mergeCell ref="A22:K22"/>
    <mergeCell ref="A37:I37"/>
    <mergeCell ref="F38:H38"/>
    <mergeCell ref="A11:F11"/>
    <mergeCell ref="H11:K11"/>
    <mergeCell ref="A3:D3"/>
    <mergeCell ref="H3:J3"/>
    <mergeCell ref="A5:D5"/>
    <mergeCell ref="H5:K5"/>
    <mergeCell ref="A6:D6"/>
    <mergeCell ref="A8:D8"/>
    <mergeCell ref="H8:K8"/>
    <mergeCell ref="C10:D10"/>
    <mergeCell ref="J10:K10"/>
    <mergeCell ref="D32:I32"/>
    <mergeCell ref="A33:E33"/>
    <mergeCell ref="A30:I30"/>
  </mergeCells>
  <hyperlinks>
    <hyperlink ref="F38" r:id="rId1" display="mailto:mfc@mfc76.ru"/>
  </hyperlinks>
  <pageMargins left="1.299212598425197" right="0.11811023622047245" top="0.74803149606299213" bottom="0.74803149606299213" header="0.31496062992125984" footer="0.31496062992125984"/>
  <pageSetup paperSize="9" scale="77" fitToHeight="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topLeftCell="A10" zoomScale="110" zoomScaleNormal="100" zoomScaleSheetLayoutView="110" workbookViewId="0">
      <selection activeCell="A17" sqref="A17"/>
    </sheetView>
  </sheetViews>
  <sheetFormatPr defaultRowHeight="15" x14ac:dyDescent="0.25"/>
  <cols>
    <col min="1" max="1" width="28" customWidth="1"/>
    <col min="2" max="2" width="14.28515625" customWidth="1"/>
    <col min="3" max="3" width="12.85546875" customWidth="1"/>
    <col min="4" max="4" width="7.140625" customWidth="1"/>
    <col min="5" max="5" width="8" customWidth="1"/>
    <col min="6" max="6" width="9.28515625" customWidth="1"/>
    <col min="8" max="8" width="8.42578125" customWidth="1"/>
    <col min="10" max="10" width="9" customWidth="1"/>
    <col min="12" max="12" width="8.28515625" customWidth="1"/>
  </cols>
  <sheetData>
    <row r="1" spans="1:13" ht="33" customHeight="1" x14ac:dyDescent="0.25">
      <c r="A1" s="336" t="s">
        <v>103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</row>
    <row r="3" spans="1:13" ht="36.75" customHeight="1" x14ac:dyDescent="0.25">
      <c r="A3" s="264" t="s">
        <v>328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</row>
    <row r="5" spans="1:13" ht="58.15" customHeight="1" x14ac:dyDescent="0.25">
      <c r="A5" s="307" t="s">
        <v>104</v>
      </c>
      <c r="B5" s="328" t="s">
        <v>105</v>
      </c>
      <c r="C5" s="309" t="s">
        <v>119</v>
      </c>
      <c r="D5" s="309" t="s">
        <v>615</v>
      </c>
      <c r="E5" s="255" t="s">
        <v>106</v>
      </c>
      <c r="F5" s="306"/>
      <c r="G5" s="306"/>
      <c r="H5" s="271"/>
      <c r="I5" s="255" t="s">
        <v>110</v>
      </c>
      <c r="J5" s="306"/>
      <c r="K5" s="306"/>
      <c r="L5" s="271"/>
    </row>
    <row r="6" spans="1:13" ht="15" customHeight="1" x14ac:dyDescent="0.25">
      <c r="A6" s="329"/>
      <c r="B6" s="329"/>
      <c r="C6" s="337"/>
      <c r="D6" s="337"/>
      <c r="E6" s="328" t="s">
        <v>22</v>
      </c>
      <c r="F6" s="270" t="s">
        <v>108</v>
      </c>
      <c r="G6" s="306"/>
      <c r="H6" s="271"/>
      <c r="I6" s="328" t="s">
        <v>22</v>
      </c>
      <c r="J6" s="270" t="s">
        <v>108</v>
      </c>
      <c r="K6" s="306"/>
      <c r="L6" s="271"/>
    </row>
    <row r="7" spans="1:13" ht="60" customHeight="1" x14ac:dyDescent="0.25">
      <c r="A7" s="329"/>
      <c r="B7" s="329"/>
      <c r="C7" s="337"/>
      <c r="D7" s="337"/>
      <c r="E7" s="329"/>
      <c r="F7" s="255" t="s">
        <v>107</v>
      </c>
      <c r="G7" s="271"/>
      <c r="H7" s="307" t="s">
        <v>109</v>
      </c>
      <c r="I7" s="329"/>
      <c r="J7" s="311" t="s">
        <v>116</v>
      </c>
      <c r="K7" s="311" t="s">
        <v>117</v>
      </c>
      <c r="L7" s="311" t="s">
        <v>118</v>
      </c>
    </row>
    <row r="8" spans="1:13" ht="93.75" customHeight="1" x14ac:dyDescent="0.25">
      <c r="A8" s="308"/>
      <c r="B8" s="308"/>
      <c r="C8" s="310"/>
      <c r="D8" s="310"/>
      <c r="E8" s="308"/>
      <c r="F8" s="34" t="s">
        <v>115</v>
      </c>
      <c r="G8" s="34" t="s">
        <v>114</v>
      </c>
      <c r="H8" s="308"/>
      <c r="I8" s="308"/>
      <c r="J8" s="319"/>
      <c r="K8" s="312"/>
      <c r="L8" s="312"/>
    </row>
    <row r="9" spans="1:13" x14ac:dyDescent="0.25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</row>
    <row r="10" spans="1:13" ht="48.75" customHeight="1" x14ac:dyDescent="0.25">
      <c r="A10" s="25" t="s">
        <v>120</v>
      </c>
      <c r="B10" s="201" t="s">
        <v>29</v>
      </c>
      <c r="C10" s="136" t="s">
        <v>29</v>
      </c>
      <c r="D10" s="136" t="s">
        <v>29</v>
      </c>
      <c r="E10" s="170">
        <f ca="1">SUM(E11:E24)</f>
        <v>6075.2</v>
      </c>
      <c r="F10" s="194">
        <f>SUM(F11:F24)</f>
        <v>6075.2</v>
      </c>
      <c r="G10" s="194">
        <v>0</v>
      </c>
      <c r="H10" s="194">
        <v>0</v>
      </c>
      <c r="I10" s="194">
        <f ca="1">SUM(I11:I24)</f>
        <v>1549.8999999999999</v>
      </c>
      <c r="J10" s="194">
        <f ca="1">SUM(J11:J24)</f>
        <v>152.30000000000001</v>
      </c>
      <c r="K10" s="194">
        <v>0</v>
      </c>
      <c r="L10" s="194">
        <f ca="1">SUM(L11:L24)</f>
        <v>1397.6</v>
      </c>
    </row>
    <row r="11" spans="1:13" ht="95.25" customHeight="1" x14ac:dyDescent="0.25">
      <c r="A11" s="25" t="s">
        <v>619</v>
      </c>
      <c r="B11" s="121" t="s">
        <v>406</v>
      </c>
      <c r="C11" s="122" t="s">
        <v>407</v>
      </c>
      <c r="D11" s="136">
        <v>1938</v>
      </c>
      <c r="E11" s="136">
        <v>738.1</v>
      </c>
      <c r="F11" s="136">
        <v>738.1</v>
      </c>
      <c r="G11" s="194">
        <v>0</v>
      </c>
      <c r="H11" s="194">
        <v>0</v>
      </c>
      <c r="I11" s="170">
        <v>2</v>
      </c>
      <c r="J11" s="170">
        <v>2</v>
      </c>
      <c r="K11" s="194">
        <v>0</v>
      </c>
      <c r="L11" s="194">
        <v>0</v>
      </c>
    </row>
    <row r="12" spans="1:13" ht="61.5" customHeight="1" x14ac:dyDescent="0.25">
      <c r="A12" s="25" t="s">
        <v>629</v>
      </c>
      <c r="B12" s="211" t="s">
        <v>408</v>
      </c>
      <c r="C12" s="122" t="s">
        <v>409</v>
      </c>
      <c r="D12" s="136" t="s">
        <v>410</v>
      </c>
      <c r="E12" s="136">
        <v>62.3</v>
      </c>
      <c r="F12" s="136">
        <v>62.3</v>
      </c>
      <c r="G12" s="194">
        <v>0</v>
      </c>
      <c r="H12" s="194">
        <v>0</v>
      </c>
      <c r="I12" s="172" t="s">
        <v>410</v>
      </c>
      <c r="J12" s="172" t="s">
        <v>410</v>
      </c>
      <c r="K12" s="172" t="s">
        <v>410</v>
      </c>
      <c r="L12" s="172" t="s">
        <v>410</v>
      </c>
    </row>
    <row r="13" spans="1:13" ht="66" customHeight="1" x14ac:dyDescent="0.25">
      <c r="A13" s="25" t="s">
        <v>630</v>
      </c>
      <c r="B13" s="212" t="s">
        <v>411</v>
      </c>
      <c r="C13" s="122" t="s">
        <v>412</v>
      </c>
      <c r="D13" s="136">
        <v>1959</v>
      </c>
      <c r="E13" s="136">
        <v>340.5</v>
      </c>
      <c r="F13" s="136">
        <v>340.5</v>
      </c>
      <c r="G13" s="194">
        <v>0</v>
      </c>
      <c r="H13" s="194">
        <v>0</v>
      </c>
      <c r="I13" s="92">
        <v>145.1</v>
      </c>
      <c r="J13" s="92">
        <v>64.8</v>
      </c>
      <c r="K13" s="138">
        <v>0</v>
      </c>
      <c r="L13" s="92">
        <v>80.3</v>
      </c>
      <c r="M13" t="s">
        <v>413</v>
      </c>
    </row>
    <row r="14" spans="1:13" ht="57.75" customHeight="1" x14ac:dyDescent="0.25">
      <c r="A14" s="25" t="s">
        <v>631</v>
      </c>
      <c r="B14" s="211" t="s">
        <v>414</v>
      </c>
      <c r="C14" s="122" t="s">
        <v>415</v>
      </c>
      <c r="D14" s="136">
        <v>1976</v>
      </c>
      <c r="E14" s="25">
        <v>929.6</v>
      </c>
      <c r="F14" s="134">
        <v>929.6</v>
      </c>
      <c r="G14" s="194">
        <v>0</v>
      </c>
      <c r="H14" s="194">
        <v>0</v>
      </c>
      <c r="I14" s="170">
        <v>4</v>
      </c>
      <c r="J14" s="170">
        <v>4</v>
      </c>
      <c r="K14" s="138">
        <v>0</v>
      </c>
      <c r="L14" s="138">
        <v>0</v>
      </c>
    </row>
    <row r="15" spans="1:13" ht="68.25" customHeight="1" x14ac:dyDescent="0.25">
      <c r="A15" s="25" t="s">
        <v>632</v>
      </c>
      <c r="B15" s="211" t="s">
        <v>416</v>
      </c>
      <c r="C15" s="122" t="s">
        <v>417</v>
      </c>
      <c r="D15" s="136">
        <v>2014</v>
      </c>
      <c r="E15" s="134">
        <v>856.2</v>
      </c>
      <c r="F15" s="134">
        <v>856.2</v>
      </c>
      <c r="G15" s="194">
        <v>0</v>
      </c>
      <c r="H15" s="194">
        <v>0</v>
      </c>
      <c r="I15" s="92">
        <v>792.9</v>
      </c>
      <c r="J15" s="92">
        <v>2</v>
      </c>
      <c r="K15" s="138">
        <v>0</v>
      </c>
      <c r="L15" s="92">
        <v>790.9</v>
      </c>
      <c r="M15" t="s">
        <v>418</v>
      </c>
    </row>
    <row r="16" spans="1:13" ht="62.25" customHeight="1" x14ac:dyDescent="0.25">
      <c r="A16" s="123" t="s">
        <v>633</v>
      </c>
      <c r="B16" s="211" t="s">
        <v>420</v>
      </c>
      <c r="C16" s="122" t="s">
        <v>421</v>
      </c>
      <c r="D16" s="136">
        <v>1955</v>
      </c>
      <c r="E16" s="138">
        <v>172</v>
      </c>
      <c r="F16" s="138">
        <v>172</v>
      </c>
      <c r="G16" s="194">
        <v>0</v>
      </c>
      <c r="H16" s="194">
        <v>0</v>
      </c>
      <c r="I16" s="170">
        <v>2</v>
      </c>
      <c r="J16" s="170">
        <v>2</v>
      </c>
      <c r="K16" s="138">
        <v>0</v>
      </c>
      <c r="L16" s="138">
        <v>0</v>
      </c>
    </row>
    <row r="17" spans="1:13" ht="70.5" customHeight="1" x14ac:dyDescent="0.25">
      <c r="A17" s="237" t="s">
        <v>621</v>
      </c>
      <c r="B17" s="211" t="s">
        <v>422</v>
      </c>
      <c r="C17" s="122" t="s">
        <v>423</v>
      </c>
      <c r="D17" s="136">
        <v>1983</v>
      </c>
      <c r="E17" s="136">
        <v>1341.3</v>
      </c>
      <c r="F17" s="136">
        <v>1341.3</v>
      </c>
      <c r="G17" s="194">
        <v>0</v>
      </c>
      <c r="H17" s="194">
        <v>0</v>
      </c>
      <c r="I17" s="92">
        <v>391.6</v>
      </c>
      <c r="J17" s="92">
        <v>48.6</v>
      </c>
      <c r="K17" s="138">
        <v>0</v>
      </c>
      <c r="L17" s="92">
        <v>343</v>
      </c>
      <c r="M17" t="s">
        <v>424</v>
      </c>
    </row>
    <row r="18" spans="1:13" ht="66" customHeight="1" x14ac:dyDescent="0.25">
      <c r="A18" s="25" t="s">
        <v>622</v>
      </c>
      <c r="B18" s="211" t="s">
        <v>425</v>
      </c>
      <c r="C18" s="122" t="s">
        <v>426</v>
      </c>
      <c r="D18" s="136" t="s">
        <v>410</v>
      </c>
      <c r="E18" s="136">
        <v>138.30000000000001</v>
      </c>
      <c r="F18" s="136">
        <v>138.30000000000001</v>
      </c>
      <c r="G18" s="194">
        <v>0</v>
      </c>
      <c r="H18" s="194">
        <v>0</v>
      </c>
      <c r="I18" s="172" t="s">
        <v>410</v>
      </c>
      <c r="J18" s="172" t="s">
        <v>410</v>
      </c>
      <c r="K18" s="172" t="s">
        <v>410</v>
      </c>
      <c r="L18" s="172" t="s">
        <v>410</v>
      </c>
    </row>
    <row r="19" spans="1:13" ht="63" customHeight="1" x14ac:dyDescent="0.25">
      <c r="A19" s="25" t="s">
        <v>623</v>
      </c>
      <c r="B19" s="211" t="s">
        <v>427</v>
      </c>
      <c r="C19" s="122" t="s">
        <v>428</v>
      </c>
      <c r="D19" s="136" t="s">
        <v>410</v>
      </c>
      <c r="E19" s="136">
        <v>68.599999999999994</v>
      </c>
      <c r="F19" s="136">
        <v>68.599999999999994</v>
      </c>
      <c r="G19" s="194">
        <v>0</v>
      </c>
      <c r="H19" s="194">
        <v>0</v>
      </c>
      <c r="I19" s="172" t="s">
        <v>410</v>
      </c>
      <c r="J19" s="172" t="s">
        <v>410</v>
      </c>
      <c r="K19" s="172" t="s">
        <v>410</v>
      </c>
      <c r="L19" s="172" t="s">
        <v>410</v>
      </c>
    </row>
    <row r="20" spans="1:13" ht="52.5" customHeight="1" x14ac:dyDescent="0.25">
      <c r="A20" s="25" t="s">
        <v>624</v>
      </c>
      <c r="B20" s="211" t="s">
        <v>429</v>
      </c>
      <c r="C20" s="122" t="s">
        <v>430</v>
      </c>
      <c r="D20" s="136">
        <v>1987</v>
      </c>
      <c r="E20" s="136">
        <v>70.900000000000006</v>
      </c>
      <c r="F20" s="136">
        <v>70.900000000000006</v>
      </c>
      <c r="G20" s="194">
        <v>0</v>
      </c>
      <c r="H20" s="194">
        <v>0</v>
      </c>
      <c r="I20" s="170">
        <v>2</v>
      </c>
      <c r="J20" s="170">
        <v>2</v>
      </c>
      <c r="K20" s="138">
        <v>0</v>
      </c>
      <c r="L20" s="138">
        <v>0</v>
      </c>
    </row>
    <row r="21" spans="1:13" ht="45.75" customHeight="1" x14ac:dyDescent="0.25">
      <c r="A21" s="25" t="s">
        <v>625</v>
      </c>
      <c r="B21" s="211" t="s">
        <v>431</v>
      </c>
      <c r="C21" s="124" t="s">
        <v>432</v>
      </c>
      <c r="D21" s="136" t="s">
        <v>410</v>
      </c>
      <c r="E21" s="136">
        <v>584.9</v>
      </c>
      <c r="F21" s="136">
        <v>584.9</v>
      </c>
      <c r="G21" s="194">
        <v>0</v>
      </c>
      <c r="H21" s="194">
        <v>0</v>
      </c>
      <c r="I21" s="172" t="s">
        <v>410</v>
      </c>
      <c r="J21" s="172" t="s">
        <v>410</v>
      </c>
      <c r="K21" s="172" t="s">
        <v>410</v>
      </c>
      <c r="L21" s="172" t="s">
        <v>410</v>
      </c>
    </row>
    <row r="22" spans="1:13" ht="45.75" customHeight="1" x14ac:dyDescent="0.25">
      <c r="A22" s="123" t="s">
        <v>626</v>
      </c>
      <c r="B22" s="211" t="s">
        <v>433</v>
      </c>
      <c r="C22" s="125" t="s">
        <v>434</v>
      </c>
      <c r="D22" s="136" t="s">
        <v>410</v>
      </c>
      <c r="E22" s="136">
        <v>274.3</v>
      </c>
      <c r="F22" s="136">
        <v>274.3</v>
      </c>
      <c r="G22" s="194">
        <v>0</v>
      </c>
      <c r="H22" s="194">
        <v>0</v>
      </c>
      <c r="I22" s="172" t="s">
        <v>410</v>
      </c>
      <c r="J22" s="172" t="s">
        <v>410</v>
      </c>
      <c r="K22" s="172" t="s">
        <v>410</v>
      </c>
      <c r="L22" s="172" t="s">
        <v>410</v>
      </c>
    </row>
    <row r="23" spans="1:13" ht="60.75" customHeight="1" x14ac:dyDescent="0.25">
      <c r="A23" s="25" t="s">
        <v>627</v>
      </c>
      <c r="B23" s="211" t="s">
        <v>435</v>
      </c>
      <c r="C23" s="125" t="s">
        <v>436</v>
      </c>
      <c r="D23" s="136" t="s">
        <v>410</v>
      </c>
      <c r="E23" s="136">
        <v>36.700000000000003</v>
      </c>
      <c r="F23" s="136">
        <v>36.700000000000003</v>
      </c>
      <c r="G23" s="194">
        <v>0</v>
      </c>
      <c r="H23" s="194">
        <v>0</v>
      </c>
      <c r="I23" s="92">
        <v>19</v>
      </c>
      <c r="J23" s="138">
        <v>0</v>
      </c>
      <c r="K23" s="138">
        <v>0</v>
      </c>
      <c r="L23" s="92">
        <v>19</v>
      </c>
      <c r="M23" t="s">
        <v>437</v>
      </c>
    </row>
    <row r="24" spans="1:13" ht="70.5" customHeight="1" x14ac:dyDescent="0.25">
      <c r="A24" s="123" t="s">
        <v>628</v>
      </c>
      <c r="B24" s="211" t="s">
        <v>438</v>
      </c>
      <c r="C24" s="126" t="s">
        <v>439</v>
      </c>
      <c r="D24" s="136">
        <v>1974</v>
      </c>
      <c r="E24" s="136">
        <v>461.5</v>
      </c>
      <c r="F24" s="136">
        <v>461.5</v>
      </c>
      <c r="G24" s="194">
        <v>0</v>
      </c>
      <c r="H24" s="194">
        <v>0</v>
      </c>
      <c r="I24" s="92">
        <v>191.3</v>
      </c>
      <c r="J24" s="92">
        <v>26.9</v>
      </c>
      <c r="K24" s="138">
        <v>0</v>
      </c>
      <c r="L24" s="92">
        <v>164.4</v>
      </c>
      <c r="M24" t="s">
        <v>440</v>
      </c>
    </row>
    <row r="25" spans="1:13" ht="21" customHeight="1" x14ac:dyDescent="0.25">
      <c r="A25" s="135" t="s">
        <v>113</v>
      </c>
      <c r="B25" s="136" t="s">
        <v>29</v>
      </c>
      <c r="C25" s="136" t="s">
        <v>29</v>
      </c>
      <c r="D25" s="136" t="s">
        <v>29</v>
      </c>
      <c r="E25" s="92">
        <f t="shared" ref="E25:L25" ca="1" si="0">SUM(E11:E24)</f>
        <v>6075.2</v>
      </c>
      <c r="F25" s="170">
        <f t="shared" ca="1" si="0"/>
        <v>6075.2</v>
      </c>
      <c r="G25" s="194">
        <f t="shared" ca="1" si="0"/>
        <v>0</v>
      </c>
      <c r="H25" s="194">
        <f t="shared" ca="1" si="0"/>
        <v>0</v>
      </c>
      <c r="I25" s="170">
        <f t="shared" ca="1" si="0"/>
        <v>1549.8999999999999</v>
      </c>
      <c r="J25" s="170">
        <f t="shared" ca="1" si="0"/>
        <v>152.30000000000001</v>
      </c>
      <c r="K25" s="194">
        <f t="shared" ca="1" si="0"/>
        <v>0</v>
      </c>
      <c r="L25" s="170">
        <f t="shared" ca="1" si="0"/>
        <v>1397.6</v>
      </c>
    </row>
    <row r="26" spans="1:13" x14ac:dyDescent="0.25">
      <c r="A26" s="206" t="s">
        <v>616</v>
      </c>
    </row>
  </sheetData>
  <mergeCells count="17">
    <mergeCell ref="K7:K8"/>
    <mergeCell ref="L7:L8"/>
    <mergeCell ref="A1:L1"/>
    <mergeCell ref="A3:L3"/>
    <mergeCell ref="A5:A8"/>
    <mergeCell ref="B5:B8"/>
    <mergeCell ref="C5:C8"/>
    <mergeCell ref="D5:D8"/>
    <mergeCell ref="E5:H5"/>
    <mergeCell ref="I5:L5"/>
    <mergeCell ref="E6:E8"/>
    <mergeCell ref="F6:H6"/>
    <mergeCell ref="H7:H8"/>
    <mergeCell ref="F7:G7"/>
    <mergeCell ref="J6:L6"/>
    <mergeCell ref="I6:I8"/>
    <mergeCell ref="J7:J8"/>
  </mergeCells>
  <pageMargins left="0.7" right="0.7" top="0.75" bottom="0.75" header="0.3" footer="0.3"/>
  <pageSetup paperSize="9" scale="9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view="pageBreakPreview" zoomScale="110" zoomScaleNormal="100" zoomScaleSheetLayoutView="110" workbookViewId="0">
      <pane xSplit="11" ySplit="8" topLeftCell="L24" activePane="bottomRight" state="frozen"/>
      <selection pane="topRight" activeCell="L1" sqref="L1"/>
      <selection pane="bottomLeft" activeCell="A9" sqref="A9"/>
      <selection pane="bottomRight" activeCell="F9" sqref="F9"/>
    </sheetView>
  </sheetViews>
  <sheetFormatPr defaultRowHeight="15" x14ac:dyDescent="0.25"/>
  <cols>
    <col min="1" max="1" width="24.42578125" customWidth="1"/>
    <col min="2" max="2" width="5.85546875" customWidth="1"/>
    <col min="3" max="3" width="12" customWidth="1"/>
    <col min="4" max="4" width="13.5703125" style="94" customWidth="1"/>
    <col min="5" max="5" width="14.140625" customWidth="1"/>
    <col min="6" max="6" width="12.140625" customWidth="1"/>
    <col min="7" max="7" width="7.140625" customWidth="1"/>
    <col min="8" max="8" width="13.140625" style="139" customWidth="1"/>
    <col min="9" max="9" width="13.42578125" customWidth="1"/>
    <col min="10" max="10" width="6.28515625" customWidth="1"/>
    <col min="11" max="11" width="11.7109375" customWidth="1"/>
    <col min="12" max="12" width="10.28515625" bestFit="1" customWidth="1"/>
    <col min="13" max="13" width="11.42578125" customWidth="1"/>
  </cols>
  <sheetData>
    <row r="1" spans="1:13" x14ac:dyDescent="0.25">
      <c r="B1" s="7" t="s">
        <v>329</v>
      </c>
      <c r="D1" s="139"/>
      <c r="E1" s="139"/>
      <c r="F1" s="139"/>
      <c r="G1" s="139"/>
      <c r="I1" s="139"/>
      <c r="J1" s="139"/>
      <c r="K1" s="139"/>
      <c r="L1" s="139"/>
      <c r="M1" s="139"/>
    </row>
    <row r="2" spans="1:13" x14ac:dyDescent="0.25">
      <c r="D2" s="139"/>
      <c r="E2" s="139"/>
      <c r="F2" s="139"/>
      <c r="G2" s="139"/>
      <c r="I2" s="139"/>
      <c r="J2" s="139"/>
      <c r="K2" s="139"/>
      <c r="L2" s="139"/>
      <c r="M2" s="139"/>
    </row>
    <row r="3" spans="1:13" ht="21" customHeight="1" x14ac:dyDescent="0.25">
      <c r="A3" s="307" t="s">
        <v>330</v>
      </c>
      <c r="B3" s="255" t="s">
        <v>121</v>
      </c>
      <c r="C3" s="271"/>
      <c r="D3" s="338" t="s">
        <v>122</v>
      </c>
      <c r="E3" s="339"/>
      <c r="F3" s="339"/>
      <c r="G3" s="339"/>
      <c r="H3" s="339"/>
      <c r="I3" s="339"/>
      <c r="J3" s="339"/>
      <c r="K3" s="339"/>
      <c r="L3" s="339"/>
      <c r="M3" s="340"/>
    </row>
    <row r="4" spans="1:13" x14ac:dyDescent="0.25">
      <c r="A4" s="320"/>
      <c r="B4" s="328" t="s">
        <v>22</v>
      </c>
      <c r="C4" s="307" t="s">
        <v>126</v>
      </c>
      <c r="D4" s="344" t="s">
        <v>22</v>
      </c>
      <c r="E4" s="341" t="s">
        <v>74</v>
      </c>
      <c r="F4" s="342"/>
      <c r="G4" s="342"/>
      <c r="H4" s="342"/>
      <c r="I4" s="342"/>
      <c r="J4" s="342"/>
      <c r="K4" s="342"/>
      <c r="L4" s="342"/>
      <c r="M4" s="343"/>
    </row>
    <row r="5" spans="1:13" x14ac:dyDescent="0.25">
      <c r="A5" s="320"/>
      <c r="B5" s="329"/>
      <c r="C5" s="329"/>
      <c r="D5" s="345"/>
      <c r="E5" s="338" t="s">
        <v>123</v>
      </c>
      <c r="F5" s="339"/>
      <c r="G5" s="340"/>
      <c r="H5" s="341" t="s">
        <v>124</v>
      </c>
      <c r="I5" s="342"/>
      <c r="J5" s="343"/>
      <c r="K5" s="338" t="s">
        <v>125</v>
      </c>
      <c r="L5" s="339"/>
      <c r="M5" s="340"/>
    </row>
    <row r="6" spans="1:13" x14ac:dyDescent="0.25">
      <c r="A6" s="320"/>
      <c r="B6" s="329"/>
      <c r="C6" s="329"/>
      <c r="D6" s="345"/>
      <c r="E6" s="344" t="s">
        <v>22</v>
      </c>
      <c r="F6" s="338" t="s">
        <v>77</v>
      </c>
      <c r="G6" s="340"/>
      <c r="H6" s="344" t="s">
        <v>22</v>
      </c>
      <c r="I6" s="338" t="s">
        <v>77</v>
      </c>
      <c r="J6" s="340"/>
      <c r="K6" s="344" t="s">
        <v>22</v>
      </c>
      <c r="L6" s="338" t="s">
        <v>77</v>
      </c>
      <c r="M6" s="340"/>
    </row>
    <row r="7" spans="1:13" ht="138.75" x14ac:dyDescent="0.25">
      <c r="A7" s="316"/>
      <c r="B7" s="308"/>
      <c r="C7" s="308"/>
      <c r="D7" s="346"/>
      <c r="E7" s="346"/>
      <c r="F7" s="140" t="s">
        <v>127</v>
      </c>
      <c r="G7" s="140" t="s">
        <v>128</v>
      </c>
      <c r="H7" s="346"/>
      <c r="I7" s="140" t="s">
        <v>127</v>
      </c>
      <c r="J7" s="140" t="s">
        <v>128</v>
      </c>
      <c r="K7" s="346"/>
      <c r="L7" s="140" t="s">
        <v>127</v>
      </c>
      <c r="M7" s="140" t="s">
        <v>128</v>
      </c>
    </row>
    <row r="8" spans="1:13" ht="15.75" customHeight="1" x14ac:dyDescent="0.25">
      <c r="A8" s="30">
        <v>1</v>
      </c>
      <c r="B8" s="30">
        <v>13</v>
      </c>
      <c r="C8" s="30">
        <f ca="1">B8+1</f>
        <v>14</v>
      </c>
      <c r="D8" s="141">
        <f t="shared" ref="D8:M8" ca="1" si="0">C8+1</f>
        <v>15</v>
      </c>
      <c r="E8" s="141">
        <f t="shared" ca="1" si="0"/>
        <v>16</v>
      </c>
      <c r="F8" s="141">
        <f t="shared" ca="1" si="0"/>
        <v>17</v>
      </c>
      <c r="G8" s="141">
        <f t="shared" ca="1" si="0"/>
        <v>18</v>
      </c>
      <c r="H8" s="141">
        <f t="shared" ca="1" si="0"/>
        <v>19</v>
      </c>
      <c r="I8" s="141">
        <f t="shared" ca="1" si="0"/>
        <v>20</v>
      </c>
      <c r="J8" s="141">
        <f t="shared" ca="1" si="0"/>
        <v>21</v>
      </c>
      <c r="K8" s="141">
        <f t="shared" ca="1" si="0"/>
        <v>22</v>
      </c>
      <c r="L8" s="141">
        <f t="shared" ca="1" si="0"/>
        <v>23</v>
      </c>
      <c r="M8" s="141">
        <f t="shared" ca="1" si="0"/>
        <v>24</v>
      </c>
    </row>
    <row r="9" spans="1:13" ht="45" x14ac:dyDescent="0.25">
      <c r="A9" s="25" t="s">
        <v>120</v>
      </c>
      <c r="B9" s="172" t="s">
        <v>410</v>
      </c>
      <c r="C9" s="172" t="s">
        <v>410</v>
      </c>
      <c r="D9" s="194">
        <f t="shared" ref="D9:M9" ca="1" si="1">SUM(D10:D23)</f>
        <v>18499512.09</v>
      </c>
      <c r="E9" s="194">
        <f t="shared" ca="1" si="1"/>
        <v>8793653.6799999997</v>
      </c>
      <c r="F9" s="194">
        <f t="shared" ca="1" si="1"/>
        <v>1347323.7599999998</v>
      </c>
      <c r="G9" s="138">
        <f t="shared" ca="1" si="1"/>
        <v>0</v>
      </c>
      <c r="H9" s="194">
        <f t="shared" ca="1" si="1"/>
        <v>7959563.4100000001</v>
      </c>
      <c r="I9" s="194">
        <f t="shared" ca="1" si="1"/>
        <v>380268.95999999996</v>
      </c>
      <c r="J9" s="138">
        <f t="shared" ca="1" si="1"/>
        <v>0</v>
      </c>
      <c r="K9" s="194">
        <f t="shared" ca="1" si="1"/>
        <v>1746295</v>
      </c>
      <c r="L9" s="194">
        <f t="shared" ca="1" si="1"/>
        <v>676537</v>
      </c>
      <c r="M9" s="138">
        <f t="shared" ca="1" si="1"/>
        <v>0</v>
      </c>
    </row>
    <row r="10" spans="1:13" ht="113.25" customHeight="1" x14ac:dyDescent="0.25">
      <c r="A10" s="25" t="s">
        <v>441</v>
      </c>
      <c r="B10" s="137" t="s">
        <v>410</v>
      </c>
      <c r="C10" s="137" t="s">
        <v>410</v>
      </c>
      <c r="D10" s="193">
        <f ca="1">E10+H10</f>
        <v>2005262.8900000001</v>
      </c>
      <c r="E10" s="193">
        <v>987131.04</v>
      </c>
      <c r="F10" s="218">
        <v>0</v>
      </c>
      <c r="G10" s="218">
        <v>0</v>
      </c>
      <c r="H10" s="193">
        <v>1018131.85</v>
      </c>
      <c r="I10" s="218">
        <v>0</v>
      </c>
      <c r="J10" s="218">
        <v>0</v>
      </c>
      <c r="K10" s="218">
        <v>0</v>
      </c>
      <c r="L10" s="218">
        <v>0</v>
      </c>
      <c r="M10" s="218">
        <v>0</v>
      </c>
    </row>
    <row r="11" spans="1:13" ht="99" customHeight="1" x14ac:dyDescent="0.25">
      <c r="A11" s="25" t="s">
        <v>442</v>
      </c>
      <c r="B11" s="137" t="s">
        <v>410</v>
      </c>
      <c r="C11" s="137" t="s">
        <v>410</v>
      </c>
      <c r="D11" s="193">
        <v>154988.98000000001</v>
      </c>
      <c r="E11" s="193">
        <v>75190.73</v>
      </c>
      <c r="F11" s="218">
        <v>0</v>
      </c>
      <c r="G11" s="218">
        <v>0</v>
      </c>
      <c r="H11" s="193">
        <v>43663.25</v>
      </c>
      <c r="I11" s="218">
        <v>0</v>
      </c>
      <c r="J11" s="218">
        <v>0</v>
      </c>
      <c r="K11" s="193">
        <v>36135</v>
      </c>
      <c r="L11" s="193">
        <v>0</v>
      </c>
      <c r="M11" s="193">
        <v>0</v>
      </c>
    </row>
    <row r="12" spans="1:13" ht="75" x14ac:dyDescent="0.25">
      <c r="A12" s="25" t="s">
        <v>443</v>
      </c>
      <c r="B12" s="137" t="s">
        <v>410</v>
      </c>
      <c r="C12" s="137" t="s">
        <v>410</v>
      </c>
      <c r="D12" s="193">
        <v>1036051.67</v>
      </c>
      <c r="E12" s="193">
        <v>570688.06999999995</v>
      </c>
      <c r="F12" s="193">
        <v>94965.27</v>
      </c>
      <c r="G12" s="193">
        <v>0</v>
      </c>
      <c r="H12" s="193">
        <v>402775.6</v>
      </c>
      <c r="I12" s="193">
        <v>28086.97</v>
      </c>
      <c r="J12" s="218">
        <v>0</v>
      </c>
      <c r="K12" s="193">
        <v>62588</v>
      </c>
      <c r="L12" s="193">
        <v>10326</v>
      </c>
      <c r="M12" s="193">
        <v>0</v>
      </c>
    </row>
    <row r="13" spans="1:13" ht="67.5" customHeight="1" x14ac:dyDescent="0.25">
      <c r="A13" s="25" t="s">
        <v>444</v>
      </c>
      <c r="B13" s="137" t="s">
        <v>410</v>
      </c>
      <c r="C13" s="137" t="s">
        <v>410</v>
      </c>
      <c r="D13" s="193">
        <f ca="1">E13+H13+K13</f>
        <v>2332966.0700000003</v>
      </c>
      <c r="E13" s="193">
        <v>879112.29</v>
      </c>
      <c r="F13" s="218">
        <v>0</v>
      </c>
      <c r="G13" s="218">
        <v>0</v>
      </c>
      <c r="H13" s="193">
        <v>1432211.78</v>
      </c>
      <c r="I13" s="218">
        <v>0</v>
      </c>
      <c r="J13" s="218">
        <v>0</v>
      </c>
      <c r="K13" s="193">
        <v>21642</v>
      </c>
      <c r="L13" s="193">
        <v>0</v>
      </c>
      <c r="M13" s="193">
        <v>0</v>
      </c>
    </row>
    <row r="14" spans="1:13" ht="66.75" customHeight="1" x14ac:dyDescent="0.25">
      <c r="A14" s="25" t="s">
        <v>445</v>
      </c>
      <c r="B14" s="137" t="s">
        <v>410</v>
      </c>
      <c r="C14" s="137" t="s">
        <v>410</v>
      </c>
      <c r="D14" s="193">
        <f ca="1">E14+H14+K14</f>
        <v>3876886.59</v>
      </c>
      <c r="E14" s="193">
        <v>1481977.54</v>
      </c>
      <c r="F14" s="193">
        <v>712581.69</v>
      </c>
      <c r="G14" s="218">
        <v>0</v>
      </c>
      <c r="H14" s="193">
        <v>1058050.05</v>
      </c>
      <c r="I14" s="193">
        <v>200040.07</v>
      </c>
      <c r="J14" s="218">
        <v>0</v>
      </c>
      <c r="K14" s="216">
        <v>1336859</v>
      </c>
      <c r="L14" s="193">
        <v>641157</v>
      </c>
      <c r="M14" s="193">
        <v>0</v>
      </c>
    </row>
    <row r="15" spans="1:13" ht="60" x14ac:dyDescent="0.25">
      <c r="A15" s="25" t="s">
        <v>446</v>
      </c>
      <c r="B15" s="137" t="s">
        <v>410</v>
      </c>
      <c r="C15" s="137" t="s">
        <v>410</v>
      </c>
      <c r="D15" s="193">
        <v>1507752.06</v>
      </c>
      <c r="E15" s="193">
        <v>976290.06</v>
      </c>
      <c r="F15" s="218">
        <v>0</v>
      </c>
      <c r="G15" s="218">
        <v>0</v>
      </c>
      <c r="H15" s="193">
        <v>516972</v>
      </c>
      <c r="I15" s="218">
        <v>0</v>
      </c>
      <c r="J15" s="218">
        <v>0</v>
      </c>
      <c r="K15" s="193">
        <v>14490</v>
      </c>
      <c r="L15" s="193">
        <v>0</v>
      </c>
      <c r="M15" s="193">
        <v>0</v>
      </c>
    </row>
    <row r="16" spans="1:13" ht="60" x14ac:dyDescent="0.25">
      <c r="A16" s="25" t="s">
        <v>447</v>
      </c>
      <c r="B16" s="137" t="s">
        <v>410</v>
      </c>
      <c r="C16" s="137" t="s">
        <v>410</v>
      </c>
      <c r="D16" s="193">
        <f ca="1">E16+H16+K16</f>
        <v>2455727.0300000003</v>
      </c>
      <c r="E16" s="193">
        <v>1251511.57</v>
      </c>
      <c r="F16" s="193">
        <v>278863.13</v>
      </c>
      <c r="G16" s="218">
        <v>0</v>
      </c>
      <c r="H16" s="193">
        <v>1171975.46</v>
      </c>
      <c r="I16" s="193">
        <v>32874.949999999997</v>
      </c>
      <c r="J16" s="218">
        <v>0</v>
      </c>
      <c r="K16" s="193">
        <v>32240</v>
      </c>
      <c r="L16" s="193">
        <v>8733</v>
      </c>
      <c r="M16" s="193">
        <v>0</v>
      </c>
    </row>
    <row r="17" spans="1:13" ht="45" x14ac:dyDescent="0.25">
      <c r="A17" s="25" t="s">
        <v>448</v>
      </c>
      <c r="B17" s="137" t="s">
        <v>410</v>
      </c>
      <c r="C17" s="137" t="s">
        <v>410</v>
      </c>
      <c r="D17" s="193">
        <v>62849.21</v>
      </c>
      <c r="E17" s="193">
        <v>60290.21</v>
      </c>
      <c r="F17" s="218">
        <v>0</v>
      </c>
      <c r="G17" s="218">
        <v>0</v>
      </c>
      <c r="H17" s="218">
        <v>0</v>
      </c>
      <c r="I17" s="218">
        <v>0</v>
      </c>
      <c r="J17" s="218">
        <v>0</v>
      </c>
      <c r="K17" s="193">
        <v>2559</v>
      </c>
      <c r="L17" s="193">
        <v>0</v>
      </c>
      <c r="M17" s="193">
        <v>0</v>
      </c>
    </row>
    <row r="18" spans="1:13" ht="60" x14ac:dyDescent="0.25">
      <c r="A18" s="25" t="s">
        <v>449</v>
      </c>
      <c r="B18" s="137" t="s">
        <v>410</v>
      </c>
      <c r="C18" s="137" t="s">
        <v>410</v>
      </c>
      <c r="D18" s="193">
        <v>850219.18</v>
      </c>
      <c r="E18" s="193">
        <v>751205.19</v>
      </c>
      <c r="F18" s="218">
        <v>0</v>
      </c>
      <c r="G18" s="218">
        <v>0</v>
      </c>
      <c r="H18" s="193">
        <v>92737.99</v>
      </c>
      <c r="I18" s="218">
        <v>0</v>
      </c>
      <c r="J18" s="218">
        <v>0</v>
      </c>
      <c r="K18" s="193">
        <v>6276</v>
      </c>
      <c r="L18" s="193">
        <v>0</v>
      </c>
      <c r="M18" s="193">
        <v>0</v>
      </c>
    </row>
    <row r="19" spans="1:13" ht="60" x14ac:dyDescent="0.25">
      <c r="A19" s="25" t="s">
        <v>450</v>
      </c>
      <c r="B19" s="137" t="s">
        <v>410</v>
      </c>
      <c r="C19" s="137" t="s">
        <v>410</v>
      </c>
      <c r="D19" s="193">
        <v>1647326.4</v>
      </c>
      <c r="E19" s="217">
        <v>688827.27</v>
      </c>
      <c r="F19" s="218">
        <v>0</v>
      </c>
      <c r="G19" s="218">
        <v>0</v>
      </c>
      <c r="H19" s="217">
        <v>937915.13</v>
      </c>
      <c r="I19" s="218">
        <v>0</v>
      </c>
      <c r="J19" s="218">
        <v>0</v>
      </c>
      <c r="K19" s="193">
        <v>20584</v>
      </c>
      <c r="L19" s="193">
        <v>0</v>
      </c>
      <c r="M19" s="193">
        <v>0</v>
      </c>
    </row>
    <row r="20" spans="1:13" ht="60" x14ac:dyDescent="0.25">
      <c r="A20" s="25" t="s">
        <v>451</v>
      </c>
      <c r="B20" s="137" t="s">
        <v>410</v>
      </c>
      <c r="C20" s="137" t="s">
        <v>410</v>
      </c>
      <c r="D20" s="193">
        <v>367976.65</v>
      </c>
      <c r="E20" s="217">
        <v>85882.76</v>
      </c>
      <c r="F20" s="218">
        <v>0</v>
      </c>
      <c r="G20" s="218">
        <v>0</v>
      </c>
      <c r="H20" s="217">
        <v>116938.89</v>
      </c>
      <c r="I20" s="218">
        <v>0</v>
      </c>
      <c r="J20" s="218">
        <v>0</v>
      </c>
      <c r="K20" s="193">
        <v>165155</v>
      </c>
      <c r="L20" s="193">
        <v>0</v>
      </c>
      <c r="M20" s="193">
        <v>0</v>
      </c>
    </row>
    <row r="21" spans="1:13" ht="60" x14ac:dyDescent="0.25">
      <c r="A21" s="25" t="s">
        <v>452</v>
      </c>
      <c r="B21" s="137" t="s">
        <v>410</v>
      </c>
      <c r="C21" s="137" t="s">
        <v>410</v>
      </c>
      <c r="D21" s="193">
        <v>824021.62</v>
      </c>
      <c r="E21" s="193">
        <v>274659.02</v>
      </c>
      <c r="F21" s="218">
        <v>0</v>
      </c>
      <c r="G21" s="218">
        <v>0</v>
      </c>
      <c r="H21" s="193">
        <v>549362.6</v>
      </c>
      <c r="I21" s="218">
        <v>0</v>
      </c>
      <c r="J21" s="218">
        <v>0</v>
      </c>
      <c r="K21" s="193">
        <v>0</v>
      </c>
      <c r="L21" s="193">
        <v>0</v>
      </c>
      <c r="M21" s="193">
        <v>0</v>
      </c>
    </row>
    <row r="22" spans="1:13" ht="90" x14ac:dyDescent="0.25">
      <c r="A22" s="25" t="s">
        <v>453</v>
      </c>
      <c r="B22" s="137" t="s">
        <v>410</v>
      </c>
      <c r="C22" s="137" t="s">
        <v>410</v>
      </c>
      <c r="D22" s="193">
        <v>151534.43</v>
      </c>
      <c r="E22" s="193">
        <v>63759.43</v>
      </c>
      <c r="F22" s="193">
        <v>19988.22</v>
      </c>
      <c r="G22" s="218">
        <v>0</v>
      </c>
      <c r="H22" s="193">
        <v>40008</v>
      </c>
      <c r="I22" s="193">
        <v>15914.36</v>
      </c>
      <c r="J22" s="218">
        <v>0</v>
      </c>
      <c r="K22" s="193">
        <v>47767</v>
      </c>
      <c r="L22" s="193">
        <v>16321</v>
      </c>
      <c r="M22" s="193">
        <v>0</v>
      </c>
    </row>
    <row r="23" spans="1:13" ht="75" x14ac:dyDescent="0.25">
      <c r="A23" s="25" t="s">
        <v>454</v>
      </c>
      <c r="B23" s="137" t="s">
        <v>410</v>
      </c>
      <c r="C23" s="137" t="s">
        <v>410</v>
      </c>
      <c r="D23" s="193">
        <f ca="1">E23+H23</f>
        <v>1225949.31</v>
      </c>
      <c r="E23" s="193">
        <v>647128.5</v>
      </c>
      <c r="F23" s="193">
        <v>240925.45</v>
      </c>
      <c r="G23" s="193">
        <v>0</v>
      </c>
      <c r="H23" s="193">
        <v>578820.81000000006</v>
      </c>
      <c r="I23" s="193">
        <v>103352.61</v>
      </c>
      <c r="J23" s="218">
        <v>0</v>
      </c>
      <c r="K23" s="193">
        <v>0</v>
      </c>
      <c r="L23" s="193">
        <v>0</v>
      </c>
      <c r="M23" s="193">
        <v>0</v>
      </c>
    </row>
    <row r="24" spans="1:13" x14ac:dyDescent="0.25">
      <c r="A24" s="215" t="s">
        <v>135</v>
      </c>
      <c r="B24" s="213" t="s">
        <v>410</v>
      </c>
      <c r="C24" s="213" t="s">
        <v>410</v>
      </c>
      <c r="D24" s="214">
        <f ca="1">SUM(D10:D23)</f>
        <v>18499512.09</v>
      </c>
      <c r="E24" s="214">
        <f ca="1">SUM(E10:E23)</f>
        <v>8793653.6799999997</v>
      </c>
      <c r="F24" s="214">
        <f ca="1">SUM(F10:F23)</f>
        <v>1347323.7599999998</v>
      </c>
      <c r="G24" s="214">
        <v>0</v>
      </c>
      <c r="H24" s="214">
        <f ca="1">SUM(H10:H23)</f>
        <v>7959563.4100000001</v>
      </c>
      <c r="I24" s="214">
        <f ca="1">SUM(I10:I23)</f>
        <v>380268.95999999996</v>
      </c>
      <c r="J24" s="214">
        <v>0</v>
      </c>
      <c r="K24" s="214">
        <f ca="1">SUM(K10:K23)</f>
        <v>1746295</v>
      </c>
      <c r="L24" s="214">
        <f ca="1">SUM(L10:L23)</f>
        <v>676537</v>
      </c>
      <c r="M24" s="214">
        <v>0</v>
      </c>
    </row>
    <row r="25" spans="1:13" x14ac:dyDescent="0.25">
      <c r="D25" s="163"/>
      <c r="E25" s="161"/>
      <c r="F25" s="161"/>
      <c r="G25" s="67"/>
      <c r="H25" s="162"/>
      <c r="I25" s="67"/>
      <c r="J25" s="67"/>
      <c r="K25" s="67"/>
      <c r="L25" s="67"/>
      <c r="M25" s="67"/>
    </row>
    <row r="26" spans="1:13" x14ac:dyDescent="0.25">
      <c r="D26" s="139"/>
    </row>
    <row r="27" spans="1:13" x14ac:dyDescent="0.25">
      <c r="D27" s="139"/>
    </row>
  </sheetData>
  <mergeCells count="16">
    <mergeCell ref="A3:A7"/>
    <mergeCell ref="B3:C3"/>
    <mergeCell ref="D3:M3"/>
    <mergeCell ref="E4:M4"/>
    <mergeCell ref="E5:G5"/>
    <mergeCell ref="H5:J5"/>
    <mergeCell ref="K5:M5"/>
    <mergeCell ref="C4:C7"/>
    <mergeCell ref="D4:D7"/>
    <mergeCell ref="B4:B7"/>
    <mergeCell ref="F6:G6"/>
    <mergeCell ref="I6:J6"/>
    <mergeCell ref="L6:M6"/>
    <mergeCell ref="H6:H7"/>
    <mergeCell ref="E6:E7"/>
    <mergeCell ref="K6:K7"/>
  </mergeCells>
  <pageMargins left="0.7" right="0.7" top="0.75" bottom="0.75" header="0.3" footer="0.3"/>
  <pageSetup paperSize="9" scale="84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view="pageBreakPreview" topLeftCell="A10" zoomScale="110" zoomScaleNormal="100" zoomScaleSheetLayoutView="110" workbookViewId="0">
      <selection activeCell="T13" sqref="T13"/>
    </sheetView>
  </sheetViews>
  <sheetFormatPr defaultRowHeight="15" x14ac:dyDescent="0.25"/>
  <cols>
    <col min="1" max="1" width="14.85546875" customWidth="1"/>
    <col min="2" max="2" width="10.7109375" customWidth="1"/>
    <col min="3" max="3" width="11.7109375" customWidth="1"/>
    <col min="4" max="4" width="8.140625" customWidth="1"/>
    <col min="5" max="5" width="10.7109375" customWidth="1"/>
    <col min="6" max="6" width="10.85546875" customWidth="1"/>
    <col min="7" max="7" width="8.85546875" customWidth="1"/>
    <col min="8" max="8" width="6.5703125" customWidth="1"/>
    <col min="9" max="9" width="5.28515625" customWidth="1"/>
    <col min="10" max="10" width="6.42578125" customWidth="1"/>
    <col min="11" max="11" width="8.42578125" customWidth="1"/>
    <col min="12" max="12" width="7.7109375" customWidth="1"/>
    <col min="13" max="13" width="5" customWidth="1"/>
    <col min="14" max="14" width="11.85546875" style="94" customWidth="1"/>
    <col min="15" max="15" width="13.42578125" customWidth="1"/>
    <col min="16" max="16" width="10.7109375" customWidth="1"/>
    <col min="17" max="17" width="10" customWidth="1"/>
  </cols>
  <sheetData>
    <row r="1" spans="1:17" ht="30.75" customHeight="1" x14ac:dyDescent="0.25">
      <c r="A1" s="350" t="s">
        <v>331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</row>
    <row r="2" spans="1:17" x14ac:dyDescent="0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</row>
    <row r="3" spans="1:17" ht="40.15" customHeight="1" x14ac:dyDescent="0.25">
      <c r="A3" s="349" t="s">
        <v>143</v>
      </c>
      <c r="B3" s="344" t="s">
        <v>105</v>
      </c>
      <c r="C3" s="351" t="s">
        <v>119</v>
      </c>
      <c r="D3" s="349" t="s">
        <v>47</v>
      </c>
      <c r="E3" s="338" t="s">
        <v>106</v>
      </c>
      <c r="F3" s="339"/>
      <c r="G3" s="339"/>
      <c r="H3" s="340"/>
      <c r="I3" s="338" t="s">
        <v>144</v>
      </c>
      <c r="J3" s="348"/>
      <c r="K3" s="348"/>
      <c r="L3" s="348"/>
      <c r="M3" s="348"/>
      <c r="N3" s="338" t="s">
        <v>147</v>
      </c>
      <c r="O3" s="348"/>
      <c r="P3" s="348"/>
      <c r="Q3" s="348"/>
    </row>
    <row r="4" spans="1:17" x14ac:dyDescent="0.25">
      <c r="A4" s="345"/>
      <c r="B4" s="345"/>
      <c r="C4" s="352"/>
      <c r="D4" s="345"/>
      <c r="E4" s="344" t="s">
        <v>22</v>
      </c>
      <c r="F4" s="347" t="s">
        <v>108</v>
      </c>
      <c r="G4" s="339"/>
      <c r="H4" s="340"/>
      <c r="I4" s="344" t="s">
        <v>22</v>
      </c>
      <c r="J4" s="347" t="s">
        <v>108</v>
      </c>
      <c r="K4" s="339"/>
      <c r="L4" s="339"/>
      <c r="M4" s="339"/>
      <c r="N4" s="344" t="s">
        <v>22</v>
      </c>
      <c r="O4" s="347" t="s">
        <v>108</v>
      </c>
      <c r="P4" s="339"/>
      <c r="Q4" s="339"/>
    </row>
    <row r="5" spans="1:17" ht="49.5" customHeight="1" x14ac:dyDescent="0.25">
      <c r="A5" s="345"/>
      <c r="B5" s="345"/>
      <c r="C5" s="352"/>
      <c r="D5" s="345"/>
      <c r="E5" s="345"/>
      <c r="F5" s="338" t="s">
        <v>107</v>
      </c>
      <c r="G5" s="340"/>
      <c r="H5" s="349" t="s">
        <v>109</v>
      </c>
      <c r="I5" s="345"/>
      <c r="J5" s="338" t="s">
        <v>145</v>
      </c>
      <c r="K5" s="348"/>
      <c r="L5" s="348"/>
      <c r="M5" s="354" t="s">
        <v>146</v>
      </c>
      <c r="N5" s="345"/>
      <c r="O5" s="338" t="s">
        <v>148</v>
      </c>
      <c r="P5" s="348"/>
      <c r="Q5" s="349" t="s">
        <v>150</v>
      </c>
    </row>
    <row r="6" spans="1:17" ht="132" customHeight="1" x14ac:dyDescent="0.25">
      <c r="A6" s="346"/>
      <c r="B6" s="346"/>
      <c r="C6" s="353"/>
      <c r="D6" s="346"/>
      <c r="E6" s="346"/>
      <c r="F6" s="140" t="s">
        <v>115</v>
      </c>
      <c r="G6" s="140" t="s">
        <v>114</v>
      </c>
      <c r="H6" s="346"/>
      <c r="I6" s="346"/>
      <c r="J6" s="142" t="s">
        <v>116</v>
      </c>
      <c r="K6" s="142" t="s">
        <v>117</v>
      </c>
      <c r="L6" s="143" t="s">
        <v>112</v>
      </c>
      <c r="M6" s="355"/>
      <c r="N6" s="346"/>
      <c r="O6" s="137" t="s">
        <v>22</v>
      </c>
      <c r="P6" s="143" t="s">
        <v>149</v>
      </c>
      <c r="Q6" s="346"/>
    </row>
    <row r="7" spans="1:17" x14ac:dyDescent="0.25">
      <c r="A7" s="144">
        <v>1</v>
      </c>
      <c r="B7" s="144">
        <v>2</v>
      </c>
      <c r="C7" s="144">
        <v>3</v>
      </c>
      <c r="D7" s="144">
        <v>4</v>
      </c>
      <c r="E7" s="144">
        <v>5</v>
      </c>
      <c r="F7" s="144">
        <v>6</v>
      </c>
      <c r="G7" s="144">
        <v>7</v>
      </c>
      <c r="H7" s="144">
        <v>8</v>
      </c>
      <c r="I7" s="144">
        <v>9</v>
      </c>
      <c r="J7" s="144">
        <v>10</v>
      </c>
      <c r="K7" s="144">
        <v>11</v>
      </c>
      <c r="L7" s="145">
        <v>12</v>
      </c>
      <c r="M7" s="145">
        <v>13</v>
      </c>
      <c r="N7" s="145">
        <f ca="1">M7+1</f>
        <v>14</v>
      </c>
      <c r="O7" s="145">
        <f t="shared" ref="O7:Q7" ca="1" si="0">N7+1</f>
        <v>15</v>
      </c>
      <c r="P7" s="145">
        <f t="shared" ca="1" si="0"/>
        <v>16</v>
      </c>
      <c r="Q7" s="145">
        <f t="shared" ca="1" si="0"/>
        <v>17</v>
      </c>
    </row>
    <row r="8" spans="1:17" ht="82.5" customHeight="1" x14ac:dyDescent="0.25">
      <c r="A8" s="146" t="s">
        <v>120</v>
      </c>
      <c r="B8" s="137" t="s">
        <v>29</v>
      </c>
      <c r="C8" s="137" t="s">
        <v>29</v>
      </c>
      <c r="D8" s="137" t="s">
        <v>29</v>
      </c>
      <c r="E8" s="193">
        <f ca="1">SUM(E9:E14)</f>
        <v>18115</v>
      </c>
      <c r="F8" s="193">
        <f t="shared" ref="F8" si="1">SUM(F9:F14)</f>
        <v>18115</v>
      </c>
      <c r="G8" s="193">
        <f t="shared" ref="G8:M8" ca="1" si="2">SUM(G9:G14)</f>
        <v>0</v>
      </c>
      <c r="H8" s="193">
        <f t="shared" ca="1" si="2"/>
        <v>0</v>
      </c>
      <c r="I8" s="193">
        <f t="shared" ca="1" si="2"/>
        <v>0</v>
      </c>
      <c r="J8" s="193">
        <f t="shared" ca="1" si="2"/>
        <v>0</v>
      </c>
      <c r="K8" s="193">
        <f t="shared" ca="1" si="2"/>
        <v>0</v>
      </c>
      <c r="L8" s="193">
        <f t="shared" ca="1" si="2"/>
        <v>0</v>
      </c>
      <c r="M8" s="193">
        <f t="shared" ca="1" si="2"/>
        <v>0</v>
      </c>
      <c r="N8" s="165"/>
      <c r="O8" s="165"/>
      <c r="P8" s="165"/>
      <c r="Q8" s="165"/>
    </row>
    <row r="9" spans="1:17" ht="81.75" customHeight="1" x14ac:dyDescent="0.25">
      <c r="A9" s="146" t="s">
        <v>455</v>
      </c>
      <c r="B9" s="219" t="s">
        <v>456</v>
      </c>
      <c r="C9" s="220" t="s">
        <v>457</v>
      </c>
      <c r="D9" s="193">
        <v>9516</v>
      </c>
      <c r="E9" s="193">
        <v>9516</v>
      </c>
      <c r="F9" s="193">
        <v>9516</v>
      </c>
      <c r="G9" s="218">
        <v>0</v>
      </c>
      <c r="H9" s="218">
        <v>0</v>
      </c>
      <c r="I9" s="137" t="s">
        <v>410</v>
      </c>
      <c r="J9" s="137" t="s">
        <v>410</v>
      </c>
      <c r="K9" s="137" t="s">
        <v>410</v>
      </c>
      <c r="L9" s="137" t="s">
        <v>410</v>
      </c>
      <c r="M9" s="137" t="s">
        <v>410</v>
      </c>
      <c r="N9" s="193">
        <f ca="1">O9+Q9</f>
        <v>844792</v>
      </c>
      <c r="O9" s="193">
        <v>420000</v>
      </c>
      <c r="P9" s="193">
        <v>0</v>
      </c>
      <c r="Q9" s="193">
        <v>424792</v>
      </c>
    </row>
    <row r="10" spans="1:17" ht="84" customHeight="1" x14ac:dyDescent="0.25">
      <c r="A10" s="146" t="s">
        <v>455</v>
      </c>
      <c r="B10" s="147" t="s">
        <v>458</v>
      </c>
      <c r="C10" s="220" t="s">
        <v>459</v>
      </c>
      <c r="D10" s="193">
        <v>2834</v>
      </c>
      <c r="E10" s="193">
        <v>2834</v>
      </c>
      <c r="F10" s="193">
        <v>2834</v>
      </c>
      <c r="G10" s="218">
        <v>0</v>
      </c>
      <c r="H10" s="218">
        <v>0</v>
      </c>
      <c r="I10" s="137" t="s">
        <v>410</v>
      </c>
      <c r="J10" s="137" t="s">
        <v>410</v>
      </c>
      <c r="K10" s="137" t="s">
        <v>410</v>
      </c>
      <c r="L10" s="137" t="s">
        <v>410</v>
      </c>
      <c r="M10" s="137" t="s">
        <v>410</v>
      </c>
      <c r="N10" s="193">
        <f ca="1">O10+Q10</f>
        <v>788507.39</v>
      </c>
      <c r="O10" s="193">
        <v>602550.39</v>
      </c>
      <c r="P10" s="193">
        <v>200040.07</v>
      </c>
      <c r="Q10" s="193">
        <v>185957</v>
      </c>
    </row>
    <row r="11" spans="1:17" ht="81" customHeight="1" x14ac:dyDescent="0.25">
      <c r="A11" s="146" t="s">
        <v>455</v>
      </c>
      <c r="B11" s="147" t="s">
        <v>460</v>
      </c>
      <c r="C11" s="220" t="s">
        <v>461</v>
      </c>
      <c r="D11" s="193">
        <v>1202</v>
      </c>
      <c r="E11" s="193">
        <v>1202</v>
      </c>
      <c r="F11" s="193">
        <v>1202</v>
      </c>
      <c r="G11" s="218">
        <v>0</v>
      </c>
      <c r="H11" s="218">
        <v>0</v>
      </c>
      <c r="I11" s="137" t="s">
        <v>410</v>
      </c>
      <c r="J11" s="137" t="s">
        <v>410</v>
      </c>
      <c r="K11" s="137" t="s">
        <v>410</v>
      </c>
      <c r="L11" s="137" t="s">
        <v>410</v>
      </c>
      <c r="M11" s="137" t="s">
        <v>410</v>
      </c>
      <c r="N11" s="193">
        <v>42720</v>
      </c>
      <c r="O11" s="193">
        <v>3448</v>
      </c>
      <c r="P11" s="193">
        <v>0</v>
      </c>
      <c r="Q11" s="193">
        <v>39272</v>
      </c>
    </row>
    <row r="12" spans="1:17" ht="60" customHeight="1" x14ac:dyDescent="0.25">
      <c r="A12" s="146" t="s">
        <v>455</v>
      </c>
      <c r="B12" s="147" t="s">
        <v>462</v>
      </c>
      <c r="C12" s="220" t="s">
        <v>463</v>
      </c>
      <c r="D12" s="193">
        <v>2379</v>
      </c>
      <c r="E12" s="193">
        <v>2379</v>
      </c>
      <c r="F12" s="193">
        <v>2379</v>
      </c>
      <c r="G12" s="218">
        <v>0</v>
      </c>
      <c r="H12" s="218">
        <v>0</v>
      </c>
      <c r="I12" s="137" t="s">
        <v>410</v>
      </c>
      <c r="J12" s="137" t="s">
        <v>410</v>
      </c>
      <c r="K12" s="137" t="s">
        <v>410</v>
      </c>
      <c r="L12" s="137" t="s">
        <v>410</v>
      </c>
      <c r="M12" s="137" t="s">
        <v>410</v>
      </c>
      <c r="N12" s="193">
        <f ca="1">O12+Q12</f>
        <v>349558.25</v>
      </c>
      <c r="O12" s="193">
        <v>209350.25</v>
      </c>
      <c r="P12" s="193">
        <v>32874.949999999997</v>
      </c>
      <c r="Q12" s="193">
        <v>140208</v>
      </c>
    </row>
    <row r="13" spans="1:17" ht="57" customHeight="1" x14ac:dyDescent="0.25">
      <c r="A13" s="146" t="s">
        <v>455</v>
      </c>
      <c r="B13" s="147" t="s">
        <v>464</v>
      </c>
      <c r="C13" s="220" t="s">
        <v>465</v>
      </c>
      <c r="D13" s="193">
        <v>1683</v>
      </c>
      <c r="E13" s="193">
        <v>1683</v>
      </c>
      <c r="F13" s="193">
        <v>1683</v>
      </c>
      <c r="G13" s="218">
        <v>0</v>
      </c>
      <c r="H13" s="218">
        <v>0</v>
      </c>
      <c r="I13" s="137" t="s">
        <v>410</v>
      </c>
      <c r="J13" s="137" t="s">
        <v>410</v>
      </c>
      <c r="K13" s="137" t="s">
        <v>410</v>
      </c>
      <c r="L13" s="137" t="s">
        <v>410</v>
      </c>
      <c r="M13" s="137" t="s">
        <v>410</v>
      </c>
      <c r="N13" s="193">
        <f ca="1">O13+Q13</f>
        <v>284605.69</v>
      </c>
      <c r="O13" s="193">
        <v>146576.69</v>
      </c>
      <c r="P13" s="193">
        <v>0</v>
      </c>
      <c r="Q13" s="193">
        <v>138029</v>
      </c>
    </row>
    <row r="14" spans="1:17" ht="60" customHeight="1" x14ac:dyDescent="0.25">
      <c r="A14" s="146" t="s">
        <v>455</v>
      </c>
      <c r="B14" s="219" t="s">
        <v>466</v>
      </c>
      <c r="C14" s="220" t="s">
        <v>467</v>
      </c>
      <c r="D14" s="193">
        <v>501</v>
      </c>
      <c r="E14" s="193">
        <v>501</v>
      </c>
      <c r="F14" s="193">
        <v>501</v>
      </c>
      <c r="G14" s="218">
        <v>0</v>
      </c>
      <c r="H14" s="218">
        <v>0</v>
      </c>
      <c r="I14" s="137" t="s">
        <v>410</v>
      </c>
      <c r="J14" s="137" t="s">
        <v>410</v>
      </c>
      <c r="K14" s="137" t="s">
        <v>410</v>
      </c>
      <c r="L14" s="137" t="s">
        <v>410</v>
      </c>
      <c r="M14" s="137" t="s">
        <v>410</v>
      </c>
      <c r="N14" s="193">
        <v>30494</v>
      </c>
      <c r="O14" s="193">
        <v>0</v>
      </c>
      <c r="P14" s="193">
        <v>0</v>
      </c>
      <c r="Q14" s="193">
        <v>30494</v>
      </c>
    </row>
    <row r="15" spans="1:17" ht="21" customHeight="1" x14ac:dyDescent="0.25">
      <c r="A15" s="148" t="s">
        <v>113</v>
      </c>
      <c r="B15" s="137" t="s">
        <v>29</v>
      </c>
      <c r="C15" s="137" t="s">
        <v>29</v>
      </c>
      <c r="D15" s="137" t="s">
        <v>29</v>
      </c>
      <c r="E15" s="193">
        <f t="shared" ref="E15:Q15" ca="1" si="3">SUM(E9:E14)</f>
        <v>18115</v>
      </c>
      <c r="F15" s="193">
        <f t="shared" ca="1" si="3"/>
        <v>18115</v>
      </c>
      <c r="G15" s="193">
        <f t="shared" ca="1" si="3"/>
        <v>0</v>
      </c>
      <c r="H15" s="193">
        <f t="shared" ca="1" si="3"/>
        <v>0</v>
      </c>
      <c r="I15" s="193">
        <f t="shared" ca="1" si="3"/>
        <v>0</v>
      </c>
      <c r="J15" s="193">
        <f t="shared" ca="1" si="3"/>
        <v>0</v>
      </c>
      <c r="K15" s="193">
        <f t="shared" ca="1" si="3"/>
        <v>0</v>
      </c>
      <c r="L15" s="193">
        <f t="shared" ca="1" si="3"/>
        <v>0</v>
      </c>
      <c r="M15" s="193">
        <f t="shared" ca="1" si="3"/>
        <v>0</v>
      </c>
      <c r="N15" s="193">
        <f ca="1">SUM(N9:N14)</f>
        <v>2340677.33</v>
      </c>
      <c r="O15" s="193">
        <f t="shared" ca="1" si="3"/>
        <v>1381925.33</v>
      </c>
      <c r="P15" s="193">
        <f t="shared" ca="1" si="3"/>
        <v>232915.02000000002</v>
      </c>
      <c r="Q15" s="193">
        <f t="shared" ca="1" si="3"/>
        <v>958752</v>
      </c>
    </row>
    <row r="16" spans="1:17" x14ac:dyDescent="0.25">
      <c r="N16" s="164"/>
      <c r="O16" s="133"/>
    </row>
    <row r="17" spans="14:14" x14ac:dyDescent="0.25">
      <c r="N17" s="139"/>
    </row>
  </sheetData>
  <mergeCells count="20">
    <mergeCell ref="I3:M3"/>
    <mergeCell ref="J4:M4"/>
    <mergeCell ref="M5:M6"/>
    <mergeCell ref="N3:Q3"/>
    <mergeCell ref="O4:Q4"/>
    <mergeCell ref="O5:P5"/>
    <mergeCell ref="N4:N6"/>
    <mergeCell ref="Q5:Q6"/>
    <mergeCell ref="A1:Q1"/>
    <mergeCell ref="I4:I6"/>
    <mergeCell ref="F5:G5"/>
    <mergeCell ref="H5:H6"/>
    <mergeCell ref="J5:L5"/>
    <mergeCell ref="A3:A6"/>
    <mergeCell ref="B3:B6"/>
    <mergeCell ref="C3:C6"/>
    <mergeCell ref="D3:D6"/>
    <mergeCell ref="E3:H3"/>
    <mergeCell ref="E4:E6"/>
    <mergeCell ref="F4:H4"/>
  </mergeCells>
  <pageMargins left="0.31496062992125984" right="0.70866141732283472" top="0.74803149606299213" bottom="0.74803149606299213" header="0.31496062992125984" footer="0.31496062992125984"/>
  <pageSetup paperSize="9" scale="84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view="pageBreakPreview" topLeftCell="A4" zoomScale="110" zoomScaleNormal="100" zoomScaleSheetLayoutView="110" workbookViewId="0">
      <selection activeCell="K8" sqref="K8"/>
    </sheetView>
  </sheetViews>
  <sheetFormatPr defaultRowHeight="15" x14ac:dyDescent="0.25"/>
  <cols>
    <col min="1" max="1" width="19.28515625" customWidth="1"/>
    <col min="2" max="2" width="8.7109375" customWidth="1"/>
    <col min="3" max="3" width="11.85546875" customWidth="1"/>
    <col min="4" max="4" width="10" customWidth="1"/>
    <col min="5" max="5" width="13.85546875" customWidth="1"/>
    <col min="6" max="6" width="12.28515625" customWidth="1"/>
    <col min="7" max="7" width="12.140625" customWidth="1"/>
    <col min="8" max="8" width="12.42578125" customWidth="1"/>
    <col min="9" max="9" width="5.7109375" customWidth="1"/>
    <col min="10" max="10" width="12.42578125" customWidth="1"/>
    <col min="11" max="11" width="8" customWidth="1"/>
    <col min="12" max="12" width="8.140625" customWidth="1"/>
    <col min="13" max="13" width="6" customWidth="1"/>
    <col min="14" max="14" width="12.5703125" customWidth="1"/>
  </cols>
  <sheetData>
    <row r="1" spans="1:14" ht="22.5" customHeight="1" x14ac:dyDescent="0.25">
      <c r="A1" s="264" t="s">
        <v>276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</row>
    <row r="2" spans="1:14" ht="21.75" customHeight="1" x14ac:dyDescent="0.25"/>
    <row r="3" spans="1:14" ht="63" customHeight="1" x14ac:dyDescent="0.25">
      <c r="A3" s="356" t="s">
        <v>151</v>
      </c>
      <c r="B3" s="356" t="s">
        <v>152</v>
      </c>
      <c r="C3" s="356" t="s">
        <v>153</v>
      </c>
      <c r="D3" s="358" t="s">
        <v>154</v>
      </c>
      <c r="E3" s="359"/>
      <c r="F3" s="358" t="s">
        <v>157</v>
      </c>
      <c r="G3" s="360"/>
      <c r="H3" s="358" t="s">
        <v>158</v>
      </c>
      <c r="I3" s="361"/>
      <c r="J3" s="360"/>
      <c r="K3" s="362" t="s">
        <v>163</v>
      </c>
      <c r="L3" s="358" t="s">
        <v>162</v>
      </c>
      <c r="M3" s="360"/>
      <c r="N3" s="362" t="s">
        <v>166</v>
      </c>
    </row>
    <row r="4" spans="1:14" ht="120.75" customHeight="1" x14ac:dyDescent="0.25">
      <c r="A4" s="357"/>
      <c r="B4" s="357"/>
      <c r="C4" s="357"/>
      <c r="D4" s="56" t="s">
        <v>155</v>
      </c>
      <c r="E4" s="24" t="s">
        <v>156</v>
      </c>
      <c r="F4" s="57" t="s">
        <v>167</v>
      </c>
      <c r="G4" s="57" t="s">
        <v>168</v>
      </c>
      <c r="H4" s="18" t="s">
        <v>159</v>
      </c>
      <c r="I4" s="18" t="s">
        <v>160</v>
      </c>
      <c r="J4" s="18" t="s">
        <v>161</v>
      </c>
      <c r="K4" s="363"/>
      <c r="L4" s="58" t="s">
        <v>164</v>
      </c>
      <c r="M4" s="58" t="s">
        <v>165</v>
      </c>
      <c r="N4" s="363"/>
    </row>
    <row r="5" spans="1:14" ht="13.5" customHeight="1" x14ac:dyDescent="0.25">
      <c r="A5" s="24">
        <v>1</v>
      </c>
      <c r="B5" s="24">
        <f ca="1">A5+1</f>
        <v>2</v>
      </c>
      <c r="C5" s="24">
        <f t="shared" ref="C5:N5" ca="1" si="0">B5+1</f>
        <v>3</v>
      </c>
      <c r="D5" s="24">
        <f t="shared" ca="1" si="0"/>
        <v>4</v>
      </c>
      <c r="E5" s="24">
        <f t="shared" ca="1" si="0"/>
        <v>5</v>
      </c>
      <c r="F5" s="24">
        <f t="shared" ca="1" si="0"/>
        <v>6</v>
      </c>
      <c r="G5" s="24">
        <f t="shared" ca="1" si="0"/>
        <v>7</v>
      </c>
      <c r="H5" s="24">
        <f t="shared" ca="1" si="0"/>
        <v>8</v>
      </c>
      <c r="I5" s="24">
        <f t="shared" ca="1" si="0"/>
        <v>9</v>
      </c>
      <c r="J5" s="24">
        <f t="shared" ca="1" si="0"/>
        <v>10</v>
      </c>
      <c r="K5" s="24">
        <f t="shared" ca="1" si="0"/>
        <v>11</v>
      </c>
      <c r="L5" s="24">
        <f t="shared" ca="1" si="0"/>
        <v>12</v>
      </c>
      <c r="M5" s="24">
        <f t="shared" ca="1" si="0"/>
        <v>13</v>
      </c>
      <c r="N5" s="24">
        <f t="shared" ca="1" si="0"/>
        <v>14</v>
      </c>
    </row>
    <row r="6" spans="1:14" ht="19.5" customHeight="1" x14ac:dyDescent="0.25">
      <c r="A6" s="25" t="s">
        <v>332</v>
      </c>
      <c r="B6" s="172">
        <v>7.4</v>
      </c>
      <c r="C6" s="26"/>
      <c r="D6" s="26"/>
      <c r="E6" s="26"/>
      <c r="F6" s="26"/>
      <c r="G6" s="26"/>
      <c r="H6" s="26"/>
      <c r="I6" s="26"/>
      <c r="J6" s="174">
        <v>54000</v>
      </c>
      <c r="K6" s="26"/>
      <c r="L6" s="26"/>
      <c r="M6" s="26"/>
      <c r="N6" s="26"/>
    </row>
    <row r="7" spans="1:14" ht="14.25" customHeight="1" x14ac:dyDescent="0.25">
      <c r="A7" s="25" t="s">
        <v>108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141.75" customHeight="1" x14ac:dyDescent="0.25">
      <c r="A8" s="26" t="s">
        <v>419</v>
      </c>
      <c r="B8" s="77">
        <v>7.4</v>
      </c>
      <c r="C8" s="25" t="s">
        <v>468</v>
      </c>
      <c r="D8" s="25" t="s">
        <v>469</v>
      </c>
      <c r="E8" s="136">
        <v>7611018780</v>
      </c>
      <c r="F8" s="129">
        <v>44652</v>
      </c>
      <c r="G8" s="129">
        <v>44985</v>
      </c>
      <c r="H8" s="26" t="s">
        <v>559</v>
      </c>
      <c r="I8" s="136" t="s">
        <v>410</v>
      </c>
      <c r="J8" s="26" t="s">
        <v>558</v>
      </c>
      <c r="K8" s="172" t="s">
        <v>410</v>
      </c>
      <c r="L8" s="221" t="s">
        <v>595</v>
      </c>
      <c r="M8" s="136" t="s">
        <v>410</v>
      </c>
      <c r="N8" s="222" t="s">
        <v>470</v>
      </c>
    </row>
    <row r="9" spans="1:14" ht="30.75" customHeight="1" x14ac:dyDescent="0.25">
      <c r="A9" s="25" t="s">
        <v>333</v>
      </c>
      <c r="B9" s="172" t="s">
        <v>410</v>
      </c>
      <c r="C9" s="172" t="s">
        <v>410</v>
      </c>
      <c r="D9" s="172" t="s">
        <v>410</v>
      </c>
      <c r="E9" s="172" t="s">
        <v>410</v>
      </c>
      <c r="F9" s="172" t="s">
        <v>410</v>
      </c>
      <c r="G9" s="172" t="s">
        <v>410</v>
      </c>
      <c r="H9" s="172" t="s">
        <v>410</v>
      </c>
      <c r="I9" s="172" t="s">
        <v>410</v>
      </c>
      <c r="J9" s="172" t="s">
        <v>410</v>
      </c>
      <c r="K9" s="172" t="s">
        <v>410</v>
      </c>
      <c r="L9" s="172" t="s">
        <v>410</v>
      </c>
      <c r="M9" s="172" t="s">
        <v>410</v>
      </c>
      <c r="N9" s="172" t="s">
        <v>410</v>
      </c>
    </row>
    <row r="10" spans="1:14" ht="14.25" customHeight="1" x14ac:dyDescent="0.25">
      <c r="A10" s="25" t="s">
        <v>108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12" customHeight="1" x14ac:dyDescent="0.2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x14ac:dyDescent="0.25">
      <c r="A12" s="26" t="s">
        <v>135</v>
      </c>
      <c r="B12" s="138">
        <v>7.4</v>
      </c>
      <c r="C12" s="127"/>
      <c r="D12" s="127"/>
      <c r="E12" s="127"/>
      <c r="F12" s="127"/>
      <c r="G12" s="127"/>
      <c r="H12" s="26"/>
      <c r="I12" s="127"/>
      <c r="J12" s="174">
        <v>54000</v>
      </c>
      <c r="K12" s="127"/>
      <c r="L12" s="127"/>
      <c r="M12" s="127"/>
      <c r="N12" s="127"/>
    </row>
  </sheetData>
  <mergeCells count="10">
    <mergeCell ref="A1:N1"/>
    <mergeCell ref="A3:A4"/>
    <mergeCell ref="B3:B4"/>
    <mergeCell ref="C3:C4"/>
    <mergeCell ref="D3:E3"/>
    <mergeCell ref="F3:G3"/>
    <mergeCell ref="H3:J3"/>
    <mergeCell ref="K3:K4"/>
    <mergeCell ref="L3:M3"/>
    <mergeCell ref="N3:N4"/>
  </mergeCells>
  <pageMargins left="0.7" right="0.7" top="0.75" bottom="0.75" header="0.3" footer="0.3"/>
  <pageSetup paperSize="9" scale="85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opLeftCell="A28" zoomScaleNormal="100" zoomScaleSheetLayoutView="110" workbookViewId="0">
      <selection activeCell="H34" sqref="H34"/>
    </sheetView>
  </sheetViews>
  <sheetFormatPr defaultRowHeight="15" x14ac:dyDescent="0.25"/>
  <cols>
    <col min="1" max="1" width="21.28515625" customWidth="1"/>
    <col min="2" max="2" width="9.28515625" customWidth="1"/>
    <col min="3" max="3" width="15.5703125" customWidth="1"/>
    <col min="4" max="4" width="11.5703125" customWidth="1"/>
    <col min="5" max="5" width="12.7109375" customWidth="1"/>
    <col min="6" max="6" width="10.140625" customWidth="1"/>
    <col min="7" max="7" width="10.5703125" customWidth="1"/>
    <col min="8" max="8" width="11.28515625" customWidth="1"/>
    <col min="9" max="9" width="10.28515625" customWidth="1"/>
    <col min="10" max="10" width="7.7109375" customWidth="1"/>
    <col min="11" max="11" width="19" customWidth="1"/>
  </cols>
  <sheetData>
    <row r="1" spans="1:11" ht="39" customHeight="1" x14ac:dyDescent="0.25">
      <c r="A1" s="264" t="s">
        <v>334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9.75" customHeight="1" x14ac:dyDescent="0.25"/>
    <row r="3" spans="1:11" ht="66.599999999999994" customHeight="1" x14ac:dyDescent="0.25">
      <c r="A3" s="307" t="s">
        <v>277</v>
      </c>
      <c r="B3" s="307" t="s">
        <v>152</v>
      </c>
      <c r="C3" s="307" t="s">
        <v>153</v>
      </c>
      <c r="D3" s="255" t="s">
        <v>278</v>
      </c>
      <c r="E3" s="257"/>
      <c r="F3" s="255" t="s">
        <v>157</v>
      </c>
      <c r="G3" s="271"/>
      <c r="H3" s="307" t="s">
        <v>279</v>
      </c>
      <c r="I3" s="255" t="s">
        <v>280</v>
      </c>
      <c r="J3" s="271"/>
      <c r="K3" s="307" t="s">
        <v>281</v>
      </c>
    </row>
    <row r="4" spans="1:11" ht="120.75" customHeight="1" x14ac:dyDescent="0.25">
      <c r="A4" s="308"/>
      <c r="B4" s="308"/>
      <c r="C4" s="308"/>
      <c r="D4" s="35" t="s">
        <v>155</v>
      </c>
      <c r="E4" s="77" t="s">
        <v>156</v>
      </c>
      <c r="F4" s="78" t="s">
        <v>167</v>
      </c>
      <c r="G4" s="78" t="s">
        <v>168</v>
      </c>
      <c r="H4" s="308"/>
      <c r="I4" s="78" t="s">
        <v>164</v>
      </c>
      <c r="J4" s="78" t="s">
        <v>165</v>
      </c>
      <c r="K4" s="308"/>
    </row>
    <row r="5" spans="1:11" ht="13.5" customHeight="1" x14ac:dyDescent="0.25">
      <c r="A5" s="24">
        <v>1</v>
      </c>
      <c r="B5" s="24">
        <f ca="1">A5+1</f>
        <v>2</v>
      </c>
      <c r="C5" s="24">
        <f t="shared" ref="C5:K5" ca="1" si="0">B5+1</f>
        <v>3</v>
      </c>
      <c r="D5" s="24">
        <f t="shared" ca="1" si="0"/>
        <v>4</v>
      </c>
      <c r="E5" s="24">
        <f t="shared" ca="1" si="0"/>
        <v>5</v>
      </c>
      <c r="F5" s="24">
        <f t="shared" ca="1" si="0"/>
        <v>6</v>
      </c>
      <c r="G5" s="24">
        <f t="shared" ca="1" si="0"/>
        <v>7</v>
      </c>
      <c r="H5" s="24">
        <f t="shared" ca="1" si="0"/>
        <v>8</v>
      </c>
      <c r="I5" s="24">
        <f t="shared" ca="1" si="0"/>
        <v>9</v>
      </c>
      <c r="J5" s="24">
        <f t="shared" ca="1" si="0"/>
        <v>10</v>
      </c>
      <c r="K5" s="24">
        <f t="shared" ca="1" si="0"/>
        <v>11</v>
      </c>
    </row>
    <row r="6" spans="1:11" ht="18.75" customHeight="1" x14ac:dyDescent="0.25">
      <c r="A6" s="25" t="s">
        <v>332</v>
      </c>
      <c r="B6" s="131">
        <f ca="1">SUM(B8:B29)</f>
        <v>1570.81</v>
      </c>
      <c r="C6" s="26"/>
      <c r="D6" s="26"/>
      <c r="E6" s="26"/>
      <c r="F6" s="26"/>
      <c r="G6" s="26"/>
      <c r="H6" s="131">
        <f ca="1">SUM(H8:H29)</f>
        <v>1776390.18</v>
      </c>
      <c r="I6" s="26"/>
      <c r="J6" s="26"/>
      <c r="K6" s="26"/>
    </row>
    <row r="7" spans="1:11" ht="14.25" customHeight="1" x14ac:dyDescent="0.25">
      <c r="A7" s="25" t="s">
        <v>108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124.5" customHeight="1" x14ac:dyDescent="0.25">
      <c r="A8" s="25" t="s">
        <v>419</v>
      </c>
      <c r="B8" s="127">
        <v>93.6</v>
      </c>
      <c r="C8" s="25" t="s">
        <v>471</v>
      </c>
      <c r="D8" s="25" t="s">
        <v>472</v>
      </c>
      <c r="E8" s="128">
        <v>7614000809</v>
      </c>
      <c r="F8" s="129">
        <v>41821</v>
      </c>
      <c r="G8" s="25" t="s">
        <v>473</v>
      </c>
      <c r="H8" s="92">
        <v>21110.63</v>
      </c>
      <c r="I8" s="25" t="s">
        <v>574</v>
      </c>
      <c r="J8" s="77" t="s">
        <v>410</v>
      </c>
      <c r="K8" s="25" t="s">
        <v>470</v>
      </c>
    </row>
    <row r="9" spans="1:11" ht="163.5" customHeight="1" x14ac:dyDescent="0.25">
      <c r="A9" s="25" t="s">
        <v>419</v>
      </c>
      <c r="B9" s="127">
        <v>73</v>
      </c>
      <c r="C9" s="25" t="s">
        <v>474</v>
      </c>
      <c r="D9" s="25" t="s">
        <v>475</v>
      </c>
      <c r="E9" s="128">
        <v>7609018913</v>
      </c>
      <c r="F9" s="129">
        <v>44621</v>
      </c>
      <c r="G9" s="130">
        <v>45716</v>
      </c>
      <c r="H9" s="170">
        <v>105806.46</v>
      </c>
      <c r="I9" s="25" t="s">
        <v>577</v>
      </c>
      <c r="J9" s="77" t="s">
        <v>410</v>
      </c>
      <c r="K9" s="25" t="s">
        <v>470</v>
      </c>
    </row>
    <row r="10" spans="1:11" ht="114" customHeight="1" x14ac:dyDescent="0.25">
      <c r="A10" s="25" t="s">
        <v>419</v>
      </c>
      <c r="B10" s="127">
        <v>55.3</v>
      </c>
      <c r="C10" s="25" t="s">
        <v>477</v>
      </c>
      <c r="D10" s="25" t="s">
        <v>478</v>
      </c>
      <c r="E10" s="128">
        <v>7619003916</v>
      </c>
      <c r="F10" s="129">
        <v>44501</v>
      </c>
      <c r="G10" s="130">
        <v>45657</v>
      </c>
      <c r="H10" s="92">
        <v>51331.76</v>
      </c>
      <c r="I10" s="25" t="s">
        <v>575</v>
      </c>
      <c r="J10" s="77" t="s">
        <v>410</v>
      </c>
      <c r="K10" s="25" t="s">
        <v>470</v>
      </c>
    </row>
    <row r="11" spans="1:11" ht="113.25" customHeight="1" x14ac:dyDescent="0.25">
      <c r="A11" s="25" t="s">
        <v>419</v>
      </c>
      <c r="B11" s="127">
        <v>108.3</v>
      </c>
      <c r="C11" s="25" t="s">
        <v>479</v>
      </c>
      <c r="D11" s="25" t="s">
        <v>480</v>
      </c>
      <c r="E11" s="128">
        <v>7702235133</v>
      </c>
      <c r="F11" s="129">
        <v>42317</v>
      </c>
      <c r="G11" s="25" t="s">
        <v>473</v>
      </c>
      <c r="H11" s="92">
        <v>138977.26999999999</v>
      </c>
      <c r="I11" s="25" t="s">
        <v>576</v>
      </c>
      <c r="J11" s="77" t="s">
        <v>410</v>
      </c>
      <c r="K11" s="25" t="s">
        <v>470</v>
      </c>
    </row>
    <row r="12" spans="1:11" ht="157.5" customHeight="1" x14ac:dyDescent="0.25">
      <c r="A12" s="25" t="s">
        <v>419</v>
      </c>
      <c r="B12" s="131">
        <v>92.7</v>
      </c>
      <c r="C12" s="25" t="s">
        <v>481</v>
      </c>
      <c r="D12" s="25" t="s">
        <v>482</v>
      </c>
      <c r="E12" s="128">
        <v>7604071920</v>
      </c>
      <c r="F12" s="129">
        <v>42275</v>
      </c>
      <c r="G12" s="25" t="s">
        <v>473</v>
      </c>
      <c r="H12" s="92">
        <v>148477.1</v>
      </c>
      <c r="I12" s="25" t="s">
        <v>579</v>
      </c>
      <c r="J12" s="77" t="s">
        <v>410</v>
      </c>
      <c r="K12" s="25" t="s">
        <v>470</v>
      </c>
    </row>
    <row r="13" spans="1:11" ht="169.5" customHeight="1" x14ac:dyDescent="0.25">
      <c r="A13" s="25" t="s">
        <v>419</v>
      </c>
      <c r="B13" s="131">
        <v>9.8000000000000007</v>
      </c>
      <c r="C13" s="25" t="s">
        <v>483</v>
      </c>
      <c r="D13" s="25" t="s">
        <v>545</v>
      </c>
      <c r="E13" s="128">
        <v>7621006745</v>
      </c>
      <c r="F13" s="129">
        <v>44620</v>
      </c>
      <c r="G13" s="130">
        <v>46445</v>
      </c>
      <c r="H13" s="77">
        <v>0</v>
      </c>
      <c r="I13" s="25" t="s">
        <v>580</v>
      </c>
      <c r="J13" s="77" t="s">
        <v>410</v>
      </c>
      <c r="K13" s="25" t="s">
        <v>470</v>
      </c>
    </row>
    <row r="14" spans="1:11" ht="122.25" customHeight="1" x14ac:dyDescent="0.25">
      <c r="A14" s="25" t="s">
        <v>419</v>
      </c>
      <c r="B14" s="131">
        <v>26.2</v>
      </c>
      <c r="C14" s="25" t="s">
        <v>484</v>
      </c>
      <c r="D14" s="25" t="s">
        <v>485</v>
      </c>
      <c r="E14" s="128">
        <v>7627034820</v>
      </c>
      <c r="F14" s="129">
        <v>44619</v>
      </c>
      <c r="G14" s="130">
        <v>44952</v>
      </c>
      <c r="H14" s="77">
        <v>0</v>
      </c>
      <c r="I14" s="25" t="s">
        <v>581</v>
      </c>
      <c r="J14" s="77" t="s">
        <v>410</v>
      </c>
      <c r="K14" s="25" t="s">
        <v>470</v>
      </c>
    </row>
    <row r="15" spans="1:11" ht="106.5" customHeight="1" x14ac:dyDescent="0.25">
      <c r="A15" s="25" t="s">
        <v>419</v>
      </c>
      <c r="B15" s="131">
        <v>113.8</v>
      </c>
      <c r="C15" s="25" t="s">
        <v>486</v>
      </c>
      <c r="D15" s="25" t="s">
        <v>487</v>
      </c>
      <c r="E15" s="132">
        <v>7607000149</v>
      </c>
      <c r="F15" s="129">
        <v>44136</v>
      </c>
      <c r="G15" s="130">
        <v>45231</v>
      </c>
      <c r="H15" s="92">
        <v>226599.24</v>
      </c>
      <c r="I15" s="25" t="s">
        <v>582</v>
      </c>
      <c r="J15" s="77" t="s">
        <v>410</v>
      </c>
      <c r="K15" s="25" t="s">
        <v>470</v>
      </c>
    </row>
    <row r="16" spans="1:11" ht="112.5" customHeight="1" x14ac:dyDescent="0.25">
      <c r="A16" s="146" t="s">
        <v>419</v>
      </c>
      <c r="B16" s="165">
        <v>15.5</v>
      </c>
      <c r="C16" s="146" t="s">
        <v>488</v>
      </c>
      <c r="D16" s="146" t="s">
        <v>489</v>
      </c>
      <c r="E16" s="132">
        <v>7608011986</v>
      </c>
      <c r="F16" s="187">
        <v>42762</v>
      </c>
      <c r="G16" s="188">
        <v>44587</v>
      </c>
      <c r="H16" s="137">
        <v>0</v>
      </c>
      <c r="I16" s="146" t="s">
        <v>596</v>
      </c>
      <c r="J16" s="137" t="s">
        <v>410</v>
      </c>
      <c r="K16" s="146" t="s">
        <v>470</v>
      </c>
    </row>
    <row r="17" spans="1:11" ht="108" customHeight="1" x14ac:dyDescent="0.25">
      <c r="A17" s="146" t="s">
        <v>419</v>
      </c>
      <c r="B17" s="165">
        <v>16</v>
      </c>
      <c r="C17" s="146" t="s">
        <v>490</v>
      </c>
      <c r="D17" s="146" t="s">
        <v>491</v>
      </c>
      <c r="E17" s="132">
        <v>7622013128</v>
      </c>
      <c r="F17" s="187">
        <v>42762</v>
      </c>
      <c r="G17" s="188">
        <v>44587</v>
      </c>
      <c r="H17" s="137">
        <v>0</v>
      </c>
      <c r="I17" s="146" t="s">
        <v>597</v>
      </c>
      <c r="J17" s="137" t="s">
        <v>410</v>
      </c>
      <c r="K17" s="146" t="s">
        <v>470</v>
      </c>
    </row>
    <row r="18" spans="1:11" ht="138.75" customHeight="1" x14ac:dyDescent="0.25">
      <c r="A18" s="25" t="s">
        <v>419</v>
      </c>
      <c r="B18" s="131">
        <v>12.4</v>
      </c>
      <c r="C18" s="25" t="s">
        <v>492</v>
      </c>
      <c r="D18" s="25" t="s">
        <v>493</v>
      </c>
      <c r="E18" s="128">
        <v>7627001045</v>
      </c>
      <c r="F18" s="129">
        <v>42762</v>
      </c>
      <c r="G18" s="130">
        <v>46413</v>
      </c>
      <c r="H18" s="77">
        <v>0</v>
      </c>
      <c r="I18" s="25" t="s">
        <v>583</v>
      </c>
      <c r="J18" s="77" t="s">
        <v>410</v>
      </c>
      <c r="K18" s="25" t="s">
        <v>470</v>
      </c>
    </row>
    <row r="19" spans="1:11" ht="159.75" customHeight="1" x14ac:dyDescent="0.25">
      <c r="A19" s="25" t="s">
        <v>419</v>
      </c>
      <c r="B19" s="131">
        <v>15.5</v>
      </c>
      <c r="C19" s="25" t="s">
        <v>494</v>
      </c>
      <c r="D19" s="25" t="s">
        <v>495</v>
      </c>
      <c r="E19" s="132">
        <v>7621009351</v>
      </c>
      <c r="F19" s="129">
        <v>42796</v>
      </c>
      <c r="G19" s="130">
        <v>46447</v>
      </c>
      <c r="H19" s="77">
        <v>0</v>
      </c>
      <c r="I19" s="25" t="s">
        <v>584</v>
      </c>
      <c r="J19" s="77" t="s">
        <v>410</v>
      </c>
      <c r="K19" s="25" t="s">
        <v>470</v>
      </c>
    </row>
    <row r="20" spans="1:11" ht="118.5" customHeight="1" x14ac:dyDescent="0.25">
      <c r="A20" s="25" t="s">
        <v>419</v>
      </c>
      <c r="B20" s="131">
        <v>176.3</v>
      </c>
      <c r="C20" s="25" t="s">
        <v>496</v>
      </c>
      <c r="D20" s="25" t="s">
        <v>497</v>
      </c>
      <c r="E20" s="132">
        <v>761501155</v>
      </c>
      <c r="F20" s="129">
        <v>44013</v>
      </c>
      <c r="G20" s="130">
        <v>45107</v>
      </c>
      <c r="H20" s="92">
        <v>278999.65999999997</v>
      </c>
      <c r="I20" s="25" t="s">
        <v>585</v>
      </c>
      <c r="J20" s="77" t="s">
        <v>410</v>
      </c>
      <c r="K20" s="25" t="s">
        <v>470</v>
      </c>
    </row>
    <row r="21" spans="1:11" ht="150" customHeight="1" x14ac:dyDescent="0.25">
      <c r="A21" s="25" t="s">
        <v>419</v>
      </c>
      <c r="B21" s="131">
        <v>40.86</v>
      </c>
      <c r="C21" s="25" t="s">
        <v>498</v>
      </c>
      <c r="D21" s="25" t="s">
        <v>499</v>
      </c>
      <c r="E21" s="132">
        <v>7611008006</v>
      </c>
      <c r="F21" s="129">
        <v>42751</v>
      </c>
      <c r="G21" s="130">
        <v>46402</v>
      </c>
      <c r="H21" s="92">
        <v>56171.040000000001</v>
      </c>
      <c r="I21" s="25" t="s">
        <v>586</v>
      </c>
      <c r="J21" s="77" t="s">
        <v>410</v>
      </c>
      <c r="K21" s="25" t="s">
        <v>470</v>
      </c>
    </row>
    <row r="22" spans="1:11" ht="118.5" customHeight="1" x14ac:dyDescent="0.25">
      <c r="A22" s="25" t="s">
        <v>419</v>
      </c>
      <c r="B22" s="131">
        <v>34.700000000000003</v>
      </c>
      <c r="C22" s="25" t="s">
        <v>500</v>
      </c>
      <c r="D22" s="25" t="s">
        <v>501</v>
      </c>
      <c r="E22" s="132">
        <v>7609018871</v>
      </c>
      <c r="F22" s="129">
        <v>43146</v>
      </c>
      <c r="G22" s="130">
        <v>44940</v>
      </c>
      <c r="H22" s="92">
        <v>34322.83</v>
      </c>
      <c r="I22" s="25" t="s">
        <v>587</v>
      </c>
      <c r="J22" s="77" t="s">
        <v>410</v>
      </c>
      <c r="K22" s="25" t="s">
        <v>470</v>
      </c>
    </row>
    <row r="23" spans="1:11" ht="132.75" customHeight="1" x14ac:dyDescent="0.25">
      <c r="A23" s="25" t="s">
        <v>419</v>
      </c>
      <c r="B23" s="131">
        <v>222.5</v>
      </c>
      <c r="C23" s="25" t="s">
        <v>502</v>
      </c>
      <c r="D23" s="25" t="s">
        <v>503</v>
      </c>
      <c r="E23" s="132">
        <v>7609027516</v>
      </c>
      <c r="F23" s="129">
        <v>43047</v>
      </c>
      <c r="G23" s="130">
        <v>45260</v>
      </c>
      <c r="H23" s="92">
        <v>175584.46</v>
      </c>
      <c r="I23" s="25" t="s">
        <v>588</v>
      </c>
      <c r="J23" s="77" t="s">
        <v>410</v>
      </c>
      <c r="K23" s="25" t="s">
        <v>470</v>
      </c>
    </row>
    <row r="24" spans="1:11" ht="116.25" customHeight="1" x14ac:dyDescent="0.25">
      <c r="A24" s="25" t="s">
        <v>419</v>
      </c>
      <c r="B24" s="131">
        <v>122.9</v>
      </c>
      <c r="C24" s="25" t="s">
        <v>504</v>
      </c>
      <c r="D24" s="25" t="s">
        <v>505</v>
      </c>
      <c r="E24" s="132">
        <v>7620003741</v>
      </c>
      <c r="F24" s="129">
        <v>41935</v>
      </c>
      <c r="G24" s="130">
        <v>45587</v>
      </c>
      <c r="H24" s="92">
        <v>185657.84</v>
      </c>
      <c r="I24" s="25" t="s">
        <v>589</v>
      </c>
      <c r="J24" s="77" t="s">
        <v>410</v>
      </c>
      <c r="K24" s="25" t="s">
        <v>470</v>
      </c>
    </row>
    <row r="25" spans="1:11" ht="156.75" customHeight="1" x14ac:dyDescent="0.25">
      <c r="A25" s="25" t="s">
        <v>419</v>
      </c>
      <c r="B25" s="131">
        <v>83.2</v>
      </c>
      <c r="C25" s="25" t="s">
        <v>506</v>
      </c>
      <c r="D25" s="25" t="s">
        <v>507</v>
      </c>
      <c r="E25" s="132">
        <v>7621003399</v>
      </c>
      <c r="F25" s="129">
        <v>41474</v>
      </c>
      <c r="G25" s="130">
        <v>45125</v>
      </c>
      <c r="H25" s="92">
        <v>75544.56</v>
      </c>
      <c r="I25" s="25" t="s">
        <v>590</v>
      </c>
      <c r="J25" s="77" t="s">
        <v>410</v>
      </c>
      <c r="K25" s="25" t="s">
        <v>470</v>
      </c>
    </row>
    <row r="26" spans="1:11" ht="105" customHeight="1" x14ac:dyDescent="0.25">
      <c r="A26" s="25" t="s">
        <v>419</v>
      </c>
      <c r="B26" s="131">
        <v>87.6</v>
      </c>
      <c r="C26" s="25" t="s">
        <v>508</v>
      </c>
      <c r="D26" s="25" t="s">
        <v>509</v>
      </c>
      <c r="E26" s="128">
        <v>7618000790</v>
      </c>
      <c r="F26" s="129">
        <v>43731</v>
      </c>
      <c r="G26" s="130">
        <v>45557</v>
      </c>
      <c r="H26" s="92">
        <v>103042.65</v>
      </c>
      <c r="I26" s="25" t="s">
        <v>591</v>
      </c>
      <c r="J26" s="77" t="s">
        <v>410</v>
      </c>
      <c r="K26" s="25" t="s">
        <v>470</v>
      </c>
    </row>
    <row r="27" spans="1:11" ht="102.75" customHeight="1" x14ac:dyDescent="0.25">
      <c r="A27" s="25" t="s">
        <v>419</v>
      </c>
      <c r="B27" s="131">
        <v>96.25</v>
      </c>
      <c r="C27" s="25" t="s">
        <v>510</v>
      </c>
      <c r="D27" s="25" t="s">
        <v>511</v>
      </c>
      <c r="E27" s="128">
        <v>7606026480</v>
      </c>
      <c r="F27" s="129">
        <v>41508</v>
      </c>
      <c r="G27" s="130">
        <v>45158</v>
      </c>
      <c r="H27" s="92">
        <v>173027.78</v>
      </c>
      <c r="I27" s="25" t="s">
        <v>592</v>
      </c>
      <c r="J27" s="77" t="s">
        <v>410</v>
      </c>
      <c r="K27" s="25" t="s">
        <v>470</v>
      </c>
    </row>
    <row r="28" spans="1:11" ht="116.25" customHeight="1" x14ac:dyDescent="0.25">
      <c r="A28" s="25" t="s">
        <v>419</v>
      </c>
      <c r="B28" s="131">
        <v>34.799999999999997</v>
      </c>
      <c r="C28" s="25" t="s">
        <v>512</v>
      </c>
      <c r="D28" s="25" t="s">
        <v>513</v>
      </c>
      <c r="E28" s="128">
        <v>7627029259</v>
      </c>
      <c r="F28" s="129">
        <v>41527</v>
      </c>
      <c r="G28" s="130">
        <v>45178</v>
      </c>
      <c r="H28" s="92">
        <v>1736.9</v>
      </c>
      <c r="I28" s="25" t="s">
        <v>593</v>
      </c>
      <c r="J28" s="77" t="s">
        <v>410</v>
      </c>
      <c r="K28" s="25" t="s">
        <v>470</v>
      </c>
    </row>
    <row r="29" spans="1:11" ht="136.5" customHeight="1" x14ac:dyDescent="0.25">
      <c r="A29" s="25" t="s">
        <v>419</v>
      </c>
      <c r="B29" s="131">
        <v>17.899999999999999</v>
      </c>
      <c r="C29" s="25" t="s">
        <v>557</v>
      </c>
      <c r="D29" s="25" t="s">
        <v>514</v>
      </c>
      <c r="E29" s="128">
        <v>7622014499</v>
      </c>
      <c r="F29" s="129">
        <v>43466</v>
      </c>
      <c r="G29" s="129">
        <v>44590</v>
      </c>
      <c r="H29" s="95">
        <v>0</v>
      </c>
      <c r="I29" s="25" t="s">
        <v>594</v>
      </c>
      <c r="J29" s="77" t="s">
        <v>410</v>
      </c>
      <c r="K29" s="25" t="s">
        <v>470</v>
      </c>
    </row>
    <row r="30" spans="1:11" ht="165.75" customHeight="1" x14ac:dyDescent="0.25">
      <c r="A30" s="25" t="s">
        <v>419</v>
      </c>
      <c r="B30" s="127">
        <v>21.7</v>
      </c>
      <c r="C30" s="25" t="s">
        <v>557</v>
      </c>
      <c r="D30" s="25" t="s">
        <v>476</v>
      </c>
      <c r="E30" s="128">
        <v>7608017233</v>
      </c>
      <c r="F30" s="129">
        <v>44652</v>
      </c>
      <c r="G30" s="130">
        <v>46477</v>
      </c>
      <c r="H30" s="172">
        <v>0</v>
      </c>
      <c r="I30" s="25" t="s">
        <v>578</v>
      </c>
      <c r="J30" s="172" t="s">
        <v>410</v>
      </c>
      <c r="K30" s="25" t="s">
        <v>470</v>
      </c>
    </row>
    <row r="31" spans="1:11" ht="30" customHeight="1" x14ac:dyDescent="0.25">
      <c r="A31" s="25" t="s">
        <v>333</v>
      </c>
      <c r="B31" s="172" t="s">
        <v>410</v>
      </c>
      <c r="C31" s="172" t="s">
        <v>410</v>
      </c>
      <c r="D31" s="172" t="s">
        <v>410</v>
      </c>
      <c r="E31" s="172" t="s">
        <v>410</v>
      </c>
      <c r="F31" s="172" t="s">
        <v>410</v>
      </c>
      <c r="G31" s="172" t="s">
        <v>410</v>
      </c>
      <c r="H31" s="172" t="s">
        <v>410</v>
      </c>
      <c r="I31" s="172" t="s">
        <v>410</v>
      </c>
      <c r="J31" s="172" t="s">
        <v>410</v>
      </c>
      <c r="K31" s="172" t="s">
        <v>410</v>
      </c>
    </row>
    <row r="32" spans="1:11" ht="17.25" customHeight="1" x14ac:dyDescent="0.25">
      <c r="A32" s="25" t="s">
        <v>108</v>
      </c>
      <c r="B32" s="172" t="s">
        <v>410</v>
      </c>
      <c r="C32" s="172" t="s">
        <v>410</v>
      </c>
      <c r="D32" s="172" t="s">
        <v>410</v>
      </c>
      <c r="E32" s="172" t="s">
        <v>410</v>
      </c>
      <c r="F32" s="172" t="s">
        <v>410</v>
      </c>
      <c r="G32" s="172" t="s">
        <v>410</v>
      </c>
      <c r="H32" s="172" t="s">
        <v>410</v>
      </c>
      <c r="I32" s="172" t="s">
        <v>410</v>
      </c>
      <c r="J32" s="172" t="s">
        <v>410</v>
      </c>
      <c r="K32" s="172" t="s">
        <v>410</v>
      </c>
    </row>
    <row r="33" spans="1:11" ht="12" customHeight="1" x14ac:dyDescent="0.25">
      <c r="A33" s="26"/>
      <c r="B33" s="172" t="s">
        <v>410</v>
      </c>
      <c r="C33" s="172" t="s">
        <v>410</v>
      </c>
      <c r="D33" s="172" t="s">
        <v>410</v>
      </c>
      <c r="E33" s="172" t="s">
        <v>410</v>
      </c>
      <c r="F33" s="172" t="s">
        <v>410</v>
      </c>
      <c r="G33" s="172" t="s">
        <v>410</v>
      </c>
      <c r="H33" s="172" t="s">
        <v>410</v>
      </c>
      <c r="I33" s="172" t="s">
        <v>410</v>
      </c>
      <c r="J33" s="172" t="s">
        <v>410</v>
      </c>
      <c r="K33" s="172" t="s">
        <v>410</v>
      </c>
    </row>
    <row r="34" spans="1:11" x14ac:dyDescent="0.25">
      <c r="A34" s="26" t="s">
        <v>135</v>
      </c>
      <c r="B34" s="131">
        <v>1570.81</v>
      </c>
      <c r="C34" s="26"/>
      <c r="D34" s="26"/>
      <c r="E34" s="26"/>
      <c r="F34" s="26"/>
      <c r="G34" s="26"/>
      <c r="H34" s="131">
        <f ca="1">SUM(H8:H29)</f>
        <v>1776390.18</v>
      </c>
      <c r="I34" s="26"/>
      <c r="J34" s="26"/>
      <c r="K34" s="26"/>
    </row>
  </sheetData>
  <mergeCells count="9">
    <mergeCell ref="A1:K1"/>
    <mergeCell ref="A3:A4"/>
    <mergeCell ref="B3:B4"/>
    <mergeCell ref="C3:C4"/>
    <mergeCell ref="D3:E3"/>
    <mergeCell ref="F3:G3"/>
    <mergeCell ref="H3:H4"/>
    <mergeCell ref="I3:J3"/>
    <mergeCell ref="K3:K4"/>
  </mergeCells>
  <pageMargins left="0.7" right="0.7" top="0.75" bottom="0.75" header="0.3" footer="0.3"/>
  <pageSetup paperSize="9" scale="94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view="pageBreakPreview" topLeftCell="A19" zoomScale="110" zoomScaleNormal="100" zoomScaleSheetLayoutView="110" workbookViewId="0">
      <selection activeCell="C24" sqref="C24:T28"/>
    </sheetView>
  </sheetViews>
  <sheetFormatPr defaultRowHeight="15" x14ac:dyDescent="0.25"/>
  <cols>
    <col min="1" max="1" width="24" customWidth="1"/>
    <col min="2" max="2" width="7.140625" customWidth="1"/>
    <col min="3" max="3" width="8" customWidth="1"/>
    <col min="4" max="4" width="9.140625" style="139" customWidth="1"/>
    <col min="5" max="5" width="6.140625" customWidth="1"/>
    <col min="6" max="6" width="5.140625" customWidth="1"/>
    <col min="7" max="7" width="4.7109375" customWidth="1"/>
    <col min="8" max="8" width="5" customWidth="1"/>
    <col min="9" max="9" width="9.140625" style="139"/>
    <col min="10" max="10" width="9.28515625" customWidth="1"/>
    <col min="11" max="11" width="14.140625" customWidth="1"/>
    <col min="12" max="12" width="12" customWidth="1"/>
    <col min="13" max="13" width="14.28515625" customWidth="1"/>
    <col min="14" max="14" width="8" customWidth="1"/>
    <col min="15" max="15" width="12.42578125" customWidth="1"/>
    <col min="16" max="16" width="5.140625" customWidth="1"/>
    <col min="17" max="17" width="7" customWidth="1"/>
    <col min="18" max="18" width="5.28515625" customWidth="1"/>
    <col min="19" max="19" width="6" customWidth="1"/>
    <col min="20" max="20" width="4.5703125" customWidth="1"/>
  </cols>
  <sheetData>
    <row r="1" spans="1:20" ht="25.5" customHeight="1" x14ac:dyDescent="0.25">
      <c r="A1" s="324" t="s">
        <v>335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</row>
    <row r="2" spans="1:20" ht="12.75" customHeight="1" x14ac:dyDescent="0.25">
      <c r="A2" s="36"/>
      <c r="B2" s="36"/>
      <c r="C2" s="36"/>
      <c r="D2" s="149"/>
      <c r="E2" s="36"/>
      <c r="F2" s="36"/>
      <c r="G2" s="36"/>
      <c r="H2" s="36"/>
      <c r="I2" s="149"/>
      <c r="J2" s="36"/>
      <c r="K2" s="36"/>
      <c r="L2" s="36"/>
    </row>
    <row r="3" spans="1:20" ht="36" customHeight="1" x14ac:dyDescent="0.25">
      <c r="A3" s="307" t="s">
        <v>196</v>
      </c>
      <c r="B3" s="307" t="s">
        <v>17</v>
      </c>
      <c r="C3" s="255" t="s">
        <v>169</v>
      </c>
      <c r="D3" s="306"/>
      <c r="E3" s="306"/>
      <c r="F3" s="306"/>
      <c r="G3" s="306"/>
      <c r="H3" s="306"/>
      <c r="I3" s="271"/>
      <c r="J3" s="272" t="s">
        <v>170</v>
      </c>
      <c r="K3" s="248"/>
      <c r="L3" s="365"/>
      <c r="M3" s="255" t="s">
        <v>268</v>
      </c>
      <c r="N3" s="256"/>
      <c r="O3" s="256"/>
      <c r="P3" s="256"/>
      <c r="Q3" s="256"/>
      <c r="R3" s="256"/>
      <c r="S3" s="256"/>
      <c r="T3" s="256"/>
    </row>
    <row r="4" spans="1:20" ht="15" customHeight="1" x14ac:dyDescent="0.25">
      <c r="A4" s="320"/>
      <c r="B4" s="320"/>
      <c r="C4" s="307" t="s">
        <v>86</v>
      </c>
      <c r="D4" s="255" t="s">
        <v>39</v>
      </c>
      <c r="E4" s="306"/>
      <c r="F4" s="306"/>
      <c r="G4" s="306"/>
      <c r="H4" s="306"/>
      <c r="I4" s="271"/>
      <c r="J4" s="366"/>
      <c r="K4" s="367"/>
      <c r="L4" s="368"/>
      <c r="M4" s="309" t="s">
        <v>336</v>
      </c>
      <c r="N4" s="255" t="s">
        <v>108</v>
      </c>
      <c r="O4" s="256"/>
      <c r="P4" s="256"/>
      <c r="Q4" s="256"/>
      <c r="R4" s="256"/>
      <c r="S4" s="256"/>
      <c r="T4" s="256"/>
    </row>
    <row r="5" spans="1:20" ht="30" customHeight="1" x14ac:dyDescent="0.25">
      <c r="A5" s="320"/>
      <c r="B5" s="320"/>
      <c r="C5" s="329"/>
      <c r="D5" s="351" t="s">
        <v>174</v>
      </c>
      <c r="E5" s="255" t="s">
        <v>172</v>
      </c>
      <c r="F5" s="256"/>
      <c r="G5" s="257"/>
      <c r="H5" s="272" t="s">
        <v>186</v>
      </c>
      <c r="I5" s="365"/>
      <c r="J5" s="369"/>
      <c r="K5" s="370"/>
      <c r="L5" s="371"/>
      <c r="M5" s="334"/>
      <c r="N5" s="255" t="s">
        <v>187</v>
      </c>
      <c r="O5" s="306"/>
      <c r="P5" s="271"/>
      <c r="Q5" s="311" t="s">
        <v>194</v>
      </c>
      <c r="R5" s="311" t="s">
        <v>189</v>
      </c>
      <c r="S5" s="311" t="s">
        <v>195</v>
      </c>
      <c r="T5" s="311" t="s">
        <v>191</v>
      </c>
    </row>
    <row r="6" spans="1:20" ht="20.25" customHeight="1" x14ac:dyDescent="0.25">
      <c r="A6" s="320"/>
      <c r="B6" s="320"/>
      <c r="C6" s="329"/>
      <c r="D6" s="352"/>
      <c r="E6" s="307" t="s">
        <v>86</v>
      </c>
      <c r="F6" s="255" t="s">
        <v>171</v>
      </c>
      <c r="G6" s="271"/>
      <c r="H6" s="369"/>
      <c r="I6" s="371"/>
      <c r="J6" s="309" t="s">
        <v>178</v>
      </c>
      <c r="K6" s="309" t="s">
        <v>179</v>
      </c>
      <c r="L6" s="309" t="s">
        <v>180</v>
      </c>
      <c r="M6" s="334"/>
      <c r="N6" s="311" t="s">
        <v>192</v>
      </c>
      <c r="O6" s="311" t="s">
        <v>193</v>
      </c>
      <c r="P6" s="311" t="s">
        <v>188</v>
      </c>
      <c r="Q6" s="364"/>
      <c r="R6" s="364"/>
      <c r="S6" s="364"/>
      <c r="T6" s="364"/>
    </row>
    <row r="7" spans="1:20" ht="128.25" customHeight="1" x14ac:dyDescent="0.25">
      <c r="A7" s="316"/>
      <c r="B7" s="316"/>
      <c r="C7" s="308"/>
      <c r="D7" s="353"/>
      <c r="E7" s="308"/>
      <c r="F7" s="78" t="s">
        <v>177</v>
      </c>
      <c r="G7" s="78" t="s">
        <v>176</v>
      </c>
      <c r="H7" s="78" t="s">
        <v>175</v>
      </c>
      <c r="I7" s="140" t="s">
        <v>173</v>
      </c>
      <c r="J7" s="310"/>
      <c r="K7" s="310"/>
      <c r="L7" s="310"/>
      <c r="M7" s="318"/>
      <c r="N7" s="312"/>
      <c r="O7" s="312"/>
      <c r="P7" s="312"/>
      <c r="Q7" s="312"/>
      <c r="R7" s="312"/>
      <c r="S7" s="312"/>
      <c r="T7" s="312"/>
    </row>
    <row r="8" spans="1:20" x14ac:dyDescent="0.25">
      <c r="A8" s="136">
        <v>1</v>
      </c>
      <c r="B8" s="136">
        <f ca="1">A8+1</f>
        <v>2</v>
      </c>
      <c r="C8" s="136">
        <f t="shared" ref="C8:T8" ca="1" si="0">B8+1</f>
        <v>3</v>
      </c>
      <c r="D8" s="137">
        <f t="shared" ca="1" si="0"/>
        <v>4</v>
      </c>
      <c r="E8" s="136">
        <f t="shared" ca="1" si="0"/>
        <v>5</v>
      </c>
      <c r="F8" s="136">
        <f t="shared" ca="1" si="0"/>
        <v>6</v>
      </c>
      <c r="G8" s="136">
        <f t="shared" ca="1" si="0"/>
        <v>7</v>
      </c>
      <c r="H8" s="136">
        <f t="shared" ca="1" si="0"/>
        <v>8</v>
      </c>
      <c r="I8" s="137">
        <f t="shared" ca="1" si="0"/>
        <v>9</v>
      </c>
      <c r="J8" s="136">
        <f t="shared" ca="1" si="0"/>
        <v>10</v>
      </c>
      <c r="K8" s="136">
        <f t="shared" ca="1" si="0"/>
        <v>11</v>
      </c>
      <c r="L8" s="136">
        <f t="shared" ca="1" si="0"/>
        <v>12</v>
      </c>
      <c r="M8" s="136">
        <f t="shared" ca="1" si="0"/>
        <v>13</v>
      </c>
      <c r="N8" s="136">
        <f t="shared" ca="1" si="0"/>
        <v>14</v>
      </c>
      <c r="O8" s="136">
        <f t="shared" ca="1" si="0"/>
        <v>15</v>
      </c>
      <c r="P8" s="136">
        <f t="shared" ca="1" si="0"/>
        <v>16</v>
      </c>
      <c r="Q8" s="136">
        <f t="shared" ca="1" si="0"/>
        <v>17</v>
      </c>
      <c r="R8" s="136">
        <f t="shared" ca="1" si="0"/>
        <v>18</v>
      </c>
      <c r="S8" s="136">
        <f t="shared" ca="1" si="0"/>
        <v>19</v>
      </c>
      <c r="T8" s="136">
        <f t="shared" ca="1" si="0"/>
        <v>20</v>
      </c>
    </row>
    <row r="9" spans="1:20" ht="66" customHeight="1" x14ac:dyDescent="0.25">
      <c r="A9" s="135" t="s">
        <v>181</v>
      </c>
      <c r="B9" s="136">
        <v>1000</v>
      </c>
      <c r="C9" s="136" t="s">
        <v>410</v>
      </c>
      <c r="D9" s="172" t="s">
        <v>410</v>
      </c>
      <c r="E9" s="172" t="s">
        <v>410</v>
      </c>
      <c r="F9" s="172" t="s">
        <v>410</v>
      </c>
      <c r="G9" s="172" t="s">
        <v>410</v>
      </c>
      <c r="H9" s="172" t="s">
        <v>410</v>
      </c>
      <c r="I9" s="172" t="s">
        <v>410</v>
      </c>
      <c r="J9" s="172" t="s">
        <v>410</v>
      </c>
      <c r="K9" s="172" t="s">
        <v>410</v>
      </c>
      <c r="L9" s="172" t="s">
        <v>410</v>
      </c>
      <c r="M9" s="172" t="s">
        <v>410</v>
      </c>
      <c r="N9" s="172" t="s">
        <v>410</v>
      </c>
      <c r="O9" s="172" t="s">
        <v>410</v>
      </c>
      <c r="P9" s="172" t="s">
        <v>410</v>
      </c>
      <c r="Q9" s="172" t="s">
        <v>410</v>
      </c>
      <c r="R9" s="172" t="s">
        <v>410</v>
      </c>
      <c r="S9" s="172" t="s">
        <v>410</v>
      </c>
      <c r="T9" s="172" t="s">
        <v>410</v>
      </c>
    </row>
    <row r="10" spans="1:20" ht="30.75" customHeight="1" x14ac:dyDescent="0.25">
      <c r="A10" s="135" t="s">
        <v>338</v>
      </c>
      <c r="B10" s="136">
        <v>1100</v>
      </c>
      <c r="C10" s="136" t="s">
        <v>410</v>
      </c>
      <c r="D10" s="172" t="s">
        <v>410</v>
      </c>
      <c r="E10" s="172" t="s">
        <v>410</v>
      </c>
      <c r="F10" s="172" t="s">
        <v>410</v>
      </c>
      <c r="G10" s="172" t="s">
        <v>410</v>
      </c>
      <c r="H10" s="172" t="s">
        <v>410</v>
      </c>
      <c r="I10" s="172" t="s">
        <v>410</v>
      </c>
      <c r="J10" s="172" t="s">
        <v>410</v>
      </c>
      <c r="K10" s="172" t="s">
        <v>410</v>
      </c>
      <c r="L10" s="172" t="s">
        <v>410</v>
      </c>
      <c r="M10" s="172" t="s">
        <v>410</v>
      </c>
      <c r="N10" s="172" t="s">
        <v>410</v>
      </c>
      <c r="O10" s="172" t="s">
        <v>410</v>
      </c>
      <c r="P10" s="172" t="s">
        <v>410</v>
      </c>
      <c r="Q10" s="172" t="s">
        <v>410</v>
      </c>
      <c r="R10" s="172" t="s">
        <v>410</v>
      </c>
      <c r="S10" s="172" t="s">
        <v>410</v>
      </c>
      <c r="T10" s="172" t="s">
        <v>410</v>
      </c>
    </row>
    <row r="11" spans="1:20" ht="17.25" customHeight="1" x14ac:dyDescent="0.25">
      <c r="A11" s="135" t="s">
        <v>74</v>
      </c>
      <c r="B11" s="136"/>
      <c r="C11" s="136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</row>
    <row r="12" spans="1:20" ht="64.5" customHeight="1" x14ac:dyDescent="0.25">
      <c r="A12" s="135" t="s">
        <v>337</v>
      </c>
      <c r="B12" s="136">
        <v>1110</v>
      </c>
      <c r="C12" s="136" t="s">
        <v>410</v>
      </c>
      <c r="D12" s="172" t="s">
        <v>410</v>
      </c>
      <c r="E12" s="172" t="s">
        <v>410</v>
      </c>
      <c r="F12" s="172" t="s">
        <v>410</v>
      </c>
      <c r="G12" s="172" t="s">
        <v>410</v>
      </c>
      <c r="H12" s="172" t="s">
        <v>410</v>
      </c>
      <c r="I12" s="172" t="s">
        <v>410</v>
      </c>
      <c r="J12" s="172" t="s">
        <v>410</v>
      </c>
      <c r="K12" s="172" t="s">
        <v>410</v>
      </c>
      <c r="L12" s="172" t="s">
        <v>410</v>
      </c>
      <c r="M12" s="172" t="s">
        <v>410</v>
      </c>
      <c r="N12" s="172" t="s">
        <v>410</v>
      </c>
      <c r="O12" s="172" t="s">
        <v>410</v>
      </c>
      <c r="P12" s="172" t="s">
        <v>410</v>
      </c>
      <c r="Q12" s="172" t="s">
        <v>410</v>
      </c>
      <c r="R12" s="172" t="s">
        <v>410</v>
      </c>
      <c r="S12" s="172" t="s">
        <v>410</v>
      </c>
      <c r="T12" s="172" t="s">
        <v>410</v>
      </c>
    </row>
    <row r="13" spans="1:20" ht="19.5" customHeight="1" x14ac:dyDescent="0.25">
      <c r="A13" s="135" t="s">
        <v>182</v>
      </c>
      <c r="B13" s="136">
        <v>1200</v>
      </c>
      <c r="C13" s="136" t="s">
        <v>410</v>
      </c>
      <c r="D13" s="172" t="s">
        <v>410</v>
      </c>
      <c r="E13" s="172" t="s">
        <v>410</v>
      </c>
      <c r="F13" s="172" t="s">
        <v>410</v>
      </c>
      <c r="G13" s="172" t="s">
        <v>410</v>
      </c>
      <c r="H13" s="172" t="s">
        <v>410</v>
      </c>
      <c r="I13" s="172" t="s">
        <v>410</v>
      </c>
      <c r="J13" s="172" t="s">
        <v>410</v>
      </c>
      <c r="K13" s="172" t="s">
        <v>410</v>
      </c>
      <c r="L13" s="172" t="s">
        <v>410</v>
      </c>
      <c r="M13" s="172" t="s">
        <v>410</v>
      </c>
      <c r="N13" s="172" t="s">
        <v>410</v>
      </c>
      <c r="O13" s="172" t="s">
        <v>410</v>
      </c>
      <c r="P13" s="172" t="s">
        <v>410</v>
      </c>
      <c r="Q13" s="172" t="s">
        <v>410</v>
      </c>
      <c r="R13" s="172" t="s">
        <v>410</v>
      </c>
      <c r="S13" s="172" t="s">
        <v>410</v>
      </c>
      <c r="T13" s="172" t="s">
        <v>410</v>
      </c>
    </row>
    <row r="14" spans="1:20" ht="19.5" customHeight="1" x14ac:dyDescent="0.25">
      <c r="A14" s="135" t="s">
        <v>183</v>
      </c>
      <c r="B14" s="136">
        <v>2000</v>
      </c>
      <c r="C14" s="173">
        <f ca="1">C15+C18</f>
        <v>1725</v>
      </c>
      <c r="D14" s="173">
        <f ca="1">D15+D18</f>
        <v>1725</v>
      </c>
      <c r="E14" s="138">
        <v>0</v>
      </c>
      <c r="F14" s="138">
        <v>0</v>
      </c>
      <c r="G14" s="138">
        <v>0</v>
      </c>
      <c r="H14" s="138">
        <v>0</v>
      </c>
      <c r="I14" s="138">
        <v>0</v>
      </c>
      <c r="J14" s="173">
        <f ca="1">J15+J18</f>
        <v>1725</v>
      </c>
      <c r="K14" s="173">
        <f ca="1">K15+K18</f>
        <v>93770079.120000005</v>
      </c>
      <c r="L14" s="173">
        <f ca="1">L15+L18</f>
        <v>5308385.88</v>
      </c>
      <c r="M14" s="173">
        <f ca="1">M15+M18</f>
        <v>1576263</v>
      </c>
      <c r="N14" s="138">
        <v>0</v>
      </c>
      <c r="O14" s="173">
        <f ca="1">O15+O18</f>
        <v>1576263</v>
      </c>
      <c r="P14" s="138">
        <v>0</v>
      </c>
      <c r="Q14" s="138">
        <v>0</v>
      </c>
      <c r="R14" s="138">
        <v>0</v>
      </c>
      <c r="S14" s="138">
        <v>0</v>
      </c>
      <c r="T14" s="138">
        <v>0</v>
      </c>
    </row>
    <row r="15" spans="1:20" ht="30" customHeight="1" x14ac:dyDescent="0.25">
      <c r="A15" s="135" t="s">
        <v>338</v>
      </c>
      <c r="B15" s="136">
        <v>2100</v>
      </c>
      <c r="C15" s="176">
        <v>1699</v>
      </c>
      <c r="D15" s="176">
        <v>1699</v>
      </c>
      <c r="E15" s="138">
        <v>0</v>
      </c>
      <c r="F15" s="138">
        <v>0</v>
      </c>
      <c r="G15" s="138">
        <v>0</v>
      </c>
      <c r="H15" s="138">
        <v>0</v>
      </c>
      <c r="I15" s="138">
        <v>0</v>
      </c>
      <c r="J15" s="175">
        <v>1699</v>
      </c>
      <c r="K15" s="175">
        <v>91821059.120000005</v>
      </c>
      <c r="L15" s="175">
        <v>5153172.59</v>
      </c>
      <c r="M15" s="175">
        <v>1552863</v>
      </c>
      <c r="N15" s="138">
        <v>0</v>
      </c>
      <c r="O15" s="175">
        <v>1552863</v>
      </c>
      <c r="P15" s="138">
        <v>0</v>
      </c>
      <c r="Q15" s="138">
        <v>0</v>
      </c>
      <c r="R15" s="138">
        <v>0</v>
      </c>
      <c r="S15" s="138">
        <v>0</v>
      </c>
      <c r="T15" s="138">
        <v>0</v>
      </c>
    </row>
    <row r="16" spans="1:20" ht="17.25" customHeight="1" x14ac:dyDescent="0.25">
      <c r="A16" s="135" t="s">
        <v>74</v>
      </c>
      <c r="B16" s="136"/>
      <c r="C16" s="173"/>
      <c r="D16" s="173"/>
      <c r="E16" s="138"/>
      <c r="F16" s="138"/>
      <c r="G16" s="138"/>
      <c r="H16" s="138"/>
      <c r="I16" s="218"/>
      <c r="J16" s="172"/>
      <c r="K16" s="172"/>
      <c r="L16" s="172"/>
      <c r="M16" s="82"/>
      <c r="N16" s="186"/>
      <c r="O16" s="82"/>
      <c r="P16" s="93"/>
      <c r="Q16" s="93"/>
      <c r="R16" s="93"/>
      <c r="S16" s="93"/>
      <c r="T16" s="93"/>
    </row>
    <row r="17" spans="1:21" ht="59.25" customHeight="1" x14ac:dyDescent="0.25">
      <c r="A17" s="135" t="s">
        <v>337</v>
      </c>
      <c r="B17" s="136">
        <v>2110</v>
      </c>
      <c r="C17" s="173">
        <v>1699</v>
      </c>
      <c r="D17" s="173">
        <v>1699</v>
      </c>
      <c r="E17" s="138">
        <v>0</v>
      </c>
      <c r="F17" s="138">
        <v>0</v>
      </c>
      <c r="G17" s="138">
        <v>0</v>
      </c>
      <c r="H17" s="138">
        <v>0</v>
      </c>
      <c r="I17" s="138">
        <v>0</v>
      </c>
      <c r="J17" s="174">
        <v>1699</v>
      </c>
      <c r="K17" s="174">
        <v>91821059.120000005</v>
      </c>
      <c r="L17" s="175">
        <v>5153172.59</v>
      </c>
      <c r="M17" s="174">
        <v>1552863</v>
      </c>
      <c r="N17" s="138">
        <v>0</v>
      </c>
      <c r="O17" s="174">
        <v>1552863</v>
      </c>
      <c r="P17" s="138">
        <v>0</v>
      </c>
      <c r="Q17" s="138">
        <v>0</v>
      </c>
      <c r="R17" s="138">
        <v>0</v>
      </c>
      <c r="S17" s="138">
        <v>0</v>
      </c>
      <c r="T17" s="138">
        <v>0</v>
      </c>
    </row>
    <row r="18" spans="1:21" ht="15.75" customHeight="1" x14ac:dyDescent="0.25">
      <c r="A18" s="135" t="s">
        <v>182</v>
      </c>
      <c r="B18" s="136">
        <v>2200</v>
      </c>
      <c r="C18" s="173">
        <v>26</v>
      </c>
      <c r="D18" s="173">
        <v>26</v>
      </c>
      <c r="E18" s="138">
        <v>0</v>
      </c>
      <c r="F18" s="138">
        <v>0</v>
      </c>
      <c r="G18" s="138">
        <v>0</v>
      </c>
      <c r="H18" s="138">
        <v>0</v>
      </c>
      <c r="I18" s="138">
        <v>0</v>
      </c>
      <c r="J18" s="174">
        <v>26</v>
      </c>
      <c r="K18" s="174">
        <v>1949020</v>
      </c>
      <c r="L18" s="174">
        <v>155213.29</v>
      </c>
      <c r="M18" s="82">
        <v>23400</v>
      </c>
      <c r="N18" s="138">
        <v>0</v>
      </c>
      <c r="O18" s="82">
        <v>23400</v>
      </c>
      <c r="P18" s="138">
        <v>0</v>
      </c>
      <c r="Q18" s="138">
        <v>0</v>
      </c>
      <c r="R18" s="138">
        <v>0</v>
      </c>
      <c r="S18" s="138">
        <v>0</v>
      </c>
      <c r="T18" s="138">
        <v>0</v>
      </c>
      <c r="U18" t="s">
        <v>515</v>
      </c>
    </row>
    <row r="19" spans="1:21" ht="45.75" customHeight="1" x14ac:dyDescent="0.25">
      <c r="A19" s="135" t="s">
        <v>184</v>
      </c>
      <c r="B19" s="136">
        <v>3000</v>
      </c>
      <c r="C19" s="173">
        <f ca="1">C20+C23</f>
        <v>2022</v>
      </c>
      <c r="D19" s="173">
        <f ca="1">D20+D23</f>
        <v>2022</v>
      </c>
      <c r="E19" s="138">
        <v>0</v>
      </c>
      <c r="F19" s="138">
        <v>0</v>
      </c>
      <c r="G19" s="138">
        <v>0</v>
      </c>
      <c r="H19" s="138">
        <v>0</v>
      </c>
      <c r="I19" s="138">
        <v>0</v>
      </c>
      <c r="J19" s="173">
        <f ca="1">J20+J23</f>
        <v>2022</v>
      </c>
      <c r="K19" s="173">
        <f ca="1">K20+K23</f>
        <v>22974787.32</v>
      </c>
      <c r="L19" s="173">
        <f ca="1">L20+L23</f>
        <v>372000</v>
      </c>
      <c r="M19" s="173">
        <f ca="1">M20+M23</f>
        <v>80880</v>
      </c>
      <c r="N19" s="138">
        <v>0</v>
      </c>
      <c r="O19" s="173">
        <f ca="1">O20+O23</f>
        <v>80880</v>
      </c>
      <c r="P19" s="138">
        <v>0</v>
      </c>
      <c r="Q19" s="138">
        <v>0</v>
      </c>
      <c r="R19" s="138">
        <v>0</v>
      </c>
      <c r="S19" s="138">
        <v>0</v>
      </c>
      <c r="T19" s="138">
        <v>0</v>
      </c>
    </row>
    <row r="20" spans="1:21" ht="29.25" customHeight="1" x14ac:dyDescent="0.25">
      <c r="A20" s="135" t="s">
        <v>338</v>
      </c>
      <c r="B20" s="136">
        <v>3100</v>
      </c>
      <c r="C20" s="173">
        <v>2022</v>
      </c>
      <c r="D20" s="173">
        <v>2022</v>
      </c>
      <c r="E20" s="138">
        <v>0</v>
      </c>
      <c r="F20" s="138">
        <v>0</v>
      </c>
      <c r="G20" s="138">
        <v>0</v>
      </c>
      <c r="H20" s="138">
        <v>0</v>
      </c>
      <c r="I20" s="138">
        <v>0</v>
      </c>
      <c r="J20" s="174">
        <v>2022</v>
      </c>
      <c r="K20" s="174">
        <v>22974787.32</v>
      </c>
      <c r="L20" s="174">
        <v>372000</v>
      </c>
      <c r="M20" s="174">
        <v>80880</v>
      </c>
      <c r="N20" s="138">
        <v>0</v>
      </c>
      <c r="O20" s="174">
        <v>80880</v>
      </c>
      <c r="P20" s="138">
        <v>0</v>
      </c>
      <c r="Q20" s="138">
        <v>0</v>
      </c>
      <c r="R20" s="138">
        <v>0</v>
      </c>
      <c r="S20" s="138">
        <v>0</v>
      </c>
      <c r="T20" s="138">
        <v>0</v>
      </c>
    </row>
    <row r="21" spans="1:21" ht="17.25" customHeight="1" x14ac:dyDescent="0.25">
      <c r="A21" s="135" t="s">
        <v>74</v>
      </c>
      <c r="B21" s="136"/>
      <c r="C21" s="173"/>
      <c r="D21" s="173"/>
      <c r="E21" s="172"/>
      <c r="F21" s="172"/>
      <c r="G21" s="172"/>
      <c r="H21" s="172"/>
      <c r="I21" s="137"/>
      <c r="J21" s="174"/>
      <c r="K21" s="172"/>
      <c r="L21" s="172"/>
      <c r="M21" s="174"/>
      <c r="N21" s="186"/>
      <c r="O21" s="174"/>
      <c r="P21" s="93"/>
      <c r="Q21" s="93"/>
      <c r="R21" s="93"/>
      <c r="S21" s="93"/>
      <c r="T21" s="93"/>
    </row>
    <row r="22" spans="1:21" ht="75" customHeight="1" x14ac:dyDescent="0.25">
      <c r="A22" s="135" t="s">
        <v>337</v>
      </c>
      <c r="B22" s="136">
        <v>3110</v>
      </c>
      <c r="C22" s="173">
        <v>2022</v>
      </c>
      <c r="D22" s="173">
        <v>2022</v>
      </c>
      <c r="E22" s="138">
        <v>0</v>
      </c>
      <c r="F22" s="138">
        <v>0</v>
      </c>
      <c r="G22" s="138">
        <v>0</v>
      </c>
      <c r="H22" s="138">
        <v>0</v>
      </c>
      <c r="I22" s="138">
        <v>0</v>
      </c>
      <c r="J22" s="174">
        <v>2022</v>
      </c>
      <c r="K22" s="174">
        <v>22974787.32</v>
      </c>
      <c r="L22" s="174">
        <v>372000</v>
      </c>
      <c r="M22" s="174">
        <v>80880</v>
      </c>
      <c r="N22" s="138">
        <v>0</v>
      </c>
      <c r="O22" s="174">
        <v>80880</v>
      </c>
      <c r="P22" s="138">
        <v>0</v>
      </c>
      <c r="Q22" s="138">
        <v>0</v>
      </c>
      <c r="R22" s="138">
        <v>0</v>
      </c>
      <c r="S22" s="138">
        <v>0</v>
      </c>
      <c r="T22" s="138">
        <v>0</v>
      </c>
    </row>
    <row r="23" spans="1:21" ht="17.25" customHeight="1" x14ac:dyDescent="0.25">
      <c r="A23" s="135" t="s">
        <v>182</v>
      </c>
      <c r="B23" s="136">
        <v>3200</v>
      </c>
      <c r="C23" s="138">
        <v>0</v>
      </c>
      <c r="D23" s="138">
        <v>0</v>
      </c>
      <c r="E23" s="138">
        <v>0</v>
      </c>
      <c r="F23" s="138">
        <v>0</v>
      </c>
      <c r="G23" s="138">
        <v>0</v>
      </c>
      <c r="H23" s="138">
        <v>0</v>
      </c>
      <c r="I23" s="138">
        <v>0</v>
      </c>
      <c r="J23" s="138">
        <v>0</v>
      </c>
      <c r="K23" s="138">
        <v>0</v>
      </c>
      <c r="L23" s="138">
        <v>0</v>
      </c>
      <c r="M23" s="138">
        <v>0</v>
      </c>
      <c r="N23" s="138">
        <v>0</v>
      </c>
      <c r="O23" s="138">
        <v>0</v>
      </c>
      <c r="P23" s="138">
        <v>0</v>
      </c>
      <c r="Q23" s="138">
        <v>0</v>
      </c>
      <c r="R23" s="138">
        <v>0</v>
      </c>
      <c r="S23" s="138">
        <v>0</v>
      </c>
      <c r="T23" s="138">
        <v>0</v>
      </c>
    </row>
    <row r="24" spans="1:21" ht="29.25" customHeight="1" x14ac:dyDescent="0.25">
      <c r="A24" s="135" t="s">
        <v>185</v>
      </c>
      <c r="B24" s="136">
        <v>4000</v>
      </c>
      <c r="C24" s="136" t="s">
        <v>410</v>
      </c>
      <c r="D24" s="172" t="s">
        <v>410</v>
      </c>
      <c r="E24" s="172" t="s">
        <v>410</v>
      </c>
      <c r="F24" s="172" t="s">
        <v>410</v>
      </c>
      <c r="G24" s="172" t="s">
        <v>410</v>
      </c>
      <c r="H24" s="172" t="s">
        <v>410</v>
      </c>
      <c r="I24" s="172" t="s">
        <v>410</v>
      </c>
      <c r="J24" s="172" t="s">
        <v>410</v>
      </c>
      <c r="K24" s="172" t="s">
        <v>410</v>
      </c>
      <c r="L24" s="172" t="s">
        <v>410</v>
      </c>
      <c r="M24" s="172" t="s">
        <v>410</v>
      </c>
      <c r="N24" s="172" t="s">
        <v>410</v>
      </c>
      <c r="O24" s="172" t="s">
        <v>410</v>
      </c>
      <c r="P24" s="172" t="s">
        <v>410</v>
      </c>
      <c r="Q24" s="172" t="s">
        <v>410</v>
      </c>
      <c r="R24" s="172" t="s">
        <v>410</v>
      </c>
      <c r="S24" s="172" t="s">
        <v>410</v>
      </c>
      <c r="T24" s="172" t="s">
        <v>410</v>
      </c>
    </row>
    <row r="25" spans="1:21" ht="30.75" customHeight="1" x14ac:dyDescent="0.25">
      <c r="A25" s="135" t="s">
        <v>338</v>
      </c>
      <c r="B25" s="136">
        <v>4100</v>
      </c>
      <c r="C25" s="136" t="s">
        <v>410</v>
      </c>
      <c r="D25" s="172" t="s">
        <v>410</v>
      </c>
      <c r="E25" s="172" t="s">
        <v>410</v>
      </c>
      <c r="F25" s="172" t="s">
        <v>410</v>
      </c>
      <c r="G25" s="172" t="s">
        <v>410</v>
      </c>
      <c r="H25" s="172" t="s">
        <v>410</v>
      </c>
      <c r="I25" s="172" t="s">
        <v>410</v>
      </c>
      <c r="J25" s="172" t="s">
        <v>410</v>
      </c>
      <c r="K25" s="172" t="s">
        <v>410</v>
      </c>
      <c r="L25" s="172" t="s">
        <v>410</v>
      </c>
      <c r="M25" s="172" t="s">
        <v>410</v>
      </c>
      <c r="N25" s="172" t="s">
        <v>410</v>
      </c>
      <c r="O25" s="172" t="s">
        <v>410</v>
      </c>
      <c r="P25" s="172" t="s">
        <v>410</v>
      </c>
      <c r="Q25" s="172" t="s">
        <v>410</v>
      </c>
      <c r="R25" s="172" t="s">
        <v>410</v>
      </c>
      <c r="S25" s="172" t="s">
        <v>410</v>
      </c>
      <c r="T25" s="172" t="s">
        <v>410</v>
      </c>
    </row>
    <row r="26" spans="1:21" ht="17.25" customHeight="1" x14ac:dyDescent="0.25">
      <c r="A26" s="135" t="s">
        <v>74</v>
      </c>
      <c r="B26" s="136"/>
      <c r="C26" s="136" t="s">
        <v>410</v>
      </c>
      <c r="D26" s="172" t="s">
        <v>410</v>
      </c>
      <c r="E26" s="172" t="s">
        <v>410</v>
      </c>
      <c r="F26" s="172" t="s">
        <v>410</v>
      </c>
      <c r="G26" s="172" t="s">
        <v>410</v>
      </c>
      <c r="H26" s="172" t="s">
        <v>410</v>
      </c>
      <c r="I26" s="172" t="s">
        <v>410</v>
      </c>
      <c r="J26" s="172" t="s">
        <v>410</v>
      </c>
      <c r="K26" s="172" t="s">
        <v>410</v>
      </c>
      <c r="L26" s="172" t="s">
        <v>410</v>
      </c>
      <c r="M26" s="172" t="s">
        <v>410</v>
      </c>
      <c r="N26" s="172" t="s">
        <v>410</v>
      </c>
      <c r="O26" s="172" t="s">
        <v>410</v>
      </c>
      <c r="P26" s="172" t="s">
        <v>410</v>
      </c>
      <c r="Q26" s="172" t="s">
        <v>410</v>
      </c>
      <c r="R26" s="172" t="s">
        <v>410</v>
      </c>
      <c r="S26" s="172" t="s">
        <v>410</v>
      </c>
      <c r="T26" s="172" t="s">
        <v>410</v>
      </c>
    </row>
    <row r="27" spans="1:21" ht="74.25" customHeight="1" x14ac:dyDescent="0.25">
      <c r="A27" s="135" t="s">
        <v>337</v>
      </c>
      <c r="B27" s="136">
        <v>4110</v>
      </c>
      <c r="C27" s="136" t="s">
        <v>410</v>
      </c>
      <c r="D27" s="172" t="s">
        <v>410</v>
      </c>
      <c r="E27" s="172" t="s">
        <v>410</v>
      </c>
      <c r="F27" s="172" t="s">
        <v>410</v>
      </c>
      <c r="G27" s="172" t="s">
        <v>410</v>
      </c>
      <c r="H27" s="172" t="s">
        <v>410</v>
      </c>
      <c r="I27" s="172" t="s">
        <v>410</v>
      </c>
      <c r="J27" s="172" t="s">
        <v>410</v>
      </c>
      <c r="K27" s="172" t="s">
        <v>410</v>
      </c>
      <c r="L27" s="172" t="s">
        <v>410</v>
      </c>
      <c r="M27" s="172" t="s">
        <v>410</v>
      </c>
      <c r="N27" s="172" t="s">
        <v>410</v>
      </c>
      <c r="O27" s="172" t="s">
        <v>410</v>
      </c>
      <c r="P27" s="172" t="s">
        <v>410</v>
      </c>
      <c r="Q27" s="172" t="s">
        <v>410</v>
      </c>
      <c r="R27" s="172" t="s">
        <v>410</v>
      </c>
      <c r="S27" s="172" t="s">
        <v>410</v>
      </c>
      <c r="T27" s="172" t="s">
        <v>410</v>
      </c>
    </row>
    <row r="28" spans="1:21" ht="18" customHeight="1" x14ac:dyDescent="0.25">
      <c r="A28" s="135" t="s">
        <v>182</v>
      </c>
      <c r="B28" s="136">
        <v>4200</v>
      </c>
      <c r="C28" s="136" t="s">
        <v>410</v>
      </c>
      <c r="D28" s="172" t="s">
        <v>410</v>
      </c>
      <c r="E28" s="172" t="s">
        <v>410</v>
      </c>
      <c r="F28" s="172" t="s">
        <v>410</v>
      </c>
      <c r="G28" s="172" t="s">
        <v>410</v>
      </c>
      <c r="H28" s="172" t="s">
        <v>410</v>
      </c>
      <c r="I28" s="172" t="s">
        <v>410</v>
      </c>
      <c r="J28" s="172" t="s">
        <v>410</v>
      </c>
      <c r="K28" s="172" t="s">
        <v>410</v>
      </c>
      <c r="L28" s="172" t="s">
        <v>410</v>
      </c>
      <c r="M28" s="172" t="s">
        <v>410</v>
      </c>
      <c r="N28" s="172" t="s">
        <v>410</v>
      </c>
      <c r="O28" s="172" t="s">
        <v>410</v>
      </c>
      <c r="P28" s="172" t="s">
        <v>410</v>
      </c>
      <c r="Q28" s="172" t="s">
        <v>410</v>
      </c>
      <c r="R28" s="172" t="s">
        <v>410</v>
      </c>
      <c r="S28" s="172" t="s">
        <v>410</v>
      </c>
      <c r="T28" s="172" t="s">
        <v>410</v>
      </c>
    </row>
    <row r="29" spans="1:21" x14ac:dyDescent="0.25">
      <c r="A29" s="28" t="s">
        <v>135</v>
      </c>
      <c r="B29" s="136">
        <v>9000</v>
      </c>
      <c r="C29" s="92">
        <f ca="1">C9+C14+C19+C24</f>
        <v>3747</v>
      </c>
      <c r="D29" s="174">
        <f ca="1">D9+D14+D19+D24</f>
        <v>3747</v>
      </c>
      <c r="E29" s="174">
        <f t="shared" ref="E29:T29" ca="1" si="1">E9+E14+E19+E24</f>
        <v>0</v>
      </c>
      <c r="F29" s="174">
        <f t="shared" ca="1" si="1"/>
        <v>0</v>
      </c>
      <c r="G29" s="174">
        <f t="shared" ca="1" si="1"/>
        <v>0</v>
      </c>
      <c r="H29" s="174">
        <f t="shared" ca="1" si="1"/>
        <v>0</v>
      </c>
      <c r="I29" s="174">
        <f t="shared" ca="1" si="1"/>
        <v>0</v>
      </c>
      <c r="J29" s="174">
        <f ca="1">J9+J14+J19+J24</f>
        <v>3747</v>
      </c>
      <c r="K29" s="174">
        <f ca="1">K9+K14+K19+K24</f>
        <v>116744866.44</v>
      </c>
      <c r="L29" s="174">
        <f ca="1">L9+L14+L19+L24</f>
        <v>5680385.8899999997</v>
      </c>
      <c r="M29" s="174">
        <f ca="1">M9+M14+M19+M24</f>
        <v>1657143</v>
      </c>
      <c r="N29" s="174">
        <f t="shared" ca="1" si="1"/>
        <v>0</v>
      </c>
      <c r="O29" s="174">
        <f ca="1">O9+O14+O19+O24</f>
        <v>1657143</v>
      </c>
      <c r="P29" s="174">
        <f t="shared" ca="1" si="1"/>
        <v>0</v>
      </c>
      <c r="Q29" s="174">
        <f t="shared" ca="1" si="1"/>
        <v>0</v>
      </c>
      <c r="R29" s="174">
        <f t="shared" ca="1" si="1"/>
        <v>0</v>
      </c>
      <c r="S29" s="174">
        <f t="shared" ca="1" si="1"/>
        <v>0</v>
      </c>
      <c r="T29" s="174">
        <f t="shared" ca="1" si="1"/>
        <v>0</v>
      </c>
    </row>
  </sheetData>
  <mergeCells count="26">
    <mergeCell ref="A3:A7"/>
    <mergeCell ref="B3:B7"/>
    <mergeCell ref="C3:I3"/>
    <mergeCell ref="J3:L5"/>
    <mergeCell ref="D4:I4"/>
    <mergeCell ref="H5:I6"/>
    <mergeCell ref="J6:J7"/>
    <mergeCell ref="K6:K7"/>
    <mergeCell ref="L6:L7"/>
    <mergeCell ref="E5:G5"/>
    <mergeCell ref="R5:R7"/>
    <mergeCell ref="S5:S7"/>
    <mergeCell ref="T5:T7"/>
    <mergeCell ref="A1:T1"/>
    <mergeCell ref="M3:T3"/>
    <mergeCell ref="M4:M7"/>
    <mergeCell ref="N4:T4"/>
    <mergeCell ref="N5:P5"/>
    <mergeCell ref="N6:N7"/>
    <mergeCell ref="O6:O7"/>
    <mergeCell ref="P6:P7"/>
    <mergeCell ref="Q5:Q7"/>
    <mergeCell ref="F6:G6"/>
    <mergeCell ref="E6:E7"/>
    <mergeCell ref="D5:D7"/>
    <mergeCell ref="C4:C7"/>
  </mergeCells>
  <pageMargins left="0.51181102362204722" right="0.31496062992125984" top="0.74803149606299213" bottom="0.74803149606299213" header="0.31496062992125984" footer="0.31496062992125984"/>
  <pageSetup paperSize="9" scale="78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view="pageBreakPreview" topLeftCell="A7" zoomScale="110" zoomScaleNormal="100" zoomScaleSheetLayoutView="110" workbookViewId="0">
      <selection activeCell="I12" sqref="I12:J12"/>
    </sheetView>
  </sheetViews>
  <sheetFormatPr defaultRowHeight="15" x14ac:dyDescent="0.25"/>
  <cols>
    <col min="1" max="1" width="47.5703125" customWidth="1"/>
    <col min="2" max="2" width="7.7109375" customWidth="1"/>
    <col min="3" max="3" width="9.5703125" customWidth="1"/>
    <col min="5" max="5" width="9.5703125" customWidth="1"/>
    <col min="7" max="7" width="9.42578125" customWidth="1"/>
    <col min="9" max="9" width="9.42578125" customWidth="1"/>
  </cols>
  <sheetData>
    <row r="1" spans="1:10" ht="18" customHeight="1" x14ac:dyDescent="0.25">
      <c r="A1" s="336" t="s">
        <v>339</v>
      </c>
      <c r="B1" s="336"/>
      <c r="C1" s="336"/>
      <c r="D1" s="336"/>
      <c r="E1" s="336"/>
      <c r="F1" s="336"/>
      <c r="G1" s="336"/>
      <c r="H1" s="336"/>
      <c r="I1" s="336"/>
      <c r="J1" s="336"/>
    </row>
    <row r="2" spans="1:10" ht="7.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21.75" customHeight="1" x14ac:dyDescent="0.25">
      <c r="A3" s="336" t="s">
        <v>340</v>
      </c>
      <c r="B3" s="336"/>
      <c r="C3" s="336"/>
      <c r="D3" s="336"/>
      <c r="E3" s="336"/>
      <c r="F3" s="336"/>
      <c r="G3" s="336"/>
      <c r="H3" s="336"/>
      <c r="I3" s="336"/>
      <c r="J3" s="336"/>
    </row>
    <row r="4" spans="1:10" ht="9.75" customHeight="1" x14ac:dyDescent="0.25"/>
    <row r="5" spans="1:10" x14ac:dyDescent="0.25">
      <c r="A5" s="307" t="s">
        <v>45</v>
      </c>
      <c r="B5" s="307" t="s">
        <v>17</v>
      </c>
      <c r="C5" s="255" t="s">
        <v>197</v>
      </c>
      <c r="D5" s="306"/>
      <c r="E5" s="306"/>
      <c r="F5" s="306"/>
      <c r="G5" s="306"/>
      <c r="H5" s="306"/>
      <c r="I5" s="306"/>
      <c r="J5" s="271"/>
    </row>
    <row r="6" spans="1:10" ht="14.25" customHeight="1" x14ac:dyDescent="0.25">
      <c r="A6" s="329"/>
      <c r="B6" s="329"/>
      <c r="C6" s="272" t="s">
        <v>86</v>
      </c>
      <c r="D6" s="365"/>
      <c r="E6" s="255" t="s">
        <v>39</v>
      </c>
      <c r="F6" s="306"/>
      <c r="G6" s="306"/>
      <c r="H6" s="306"/>
      <c r="I6" s="306"/>
      <c r="J6" s="271"/>
    </row>
    <row r="7" spans="1:10" ht="45.75" customHeight="1" x14ac:dyDescent="0.25">
      <c r="A7" s="329"/>
      <c r="B7" s="329"/>
      <c r="C7" s="369"/>
      <c r="D7" s="371"/>
      <c r="E7" s="255" t="s">
        <v>200</v>
      </c>
      <c r="F7" s="271"/>
      <c r="G7" s="255" t="s">
        <v>199</v>
      </c>
      <c r="H7" s="271"/>
      <c r="I7" s="255" t="s">
        <v>198</v>
      </c>
      <c r="J7" s="271"/>
    </row>
    <row r="8" spans="1:10" ht="45" customHeight="1" x14ac:dyDescent="0.25">
      <c r="A8" s="308"/>
      <c r="B8" s="308"/>
      <c r="C8" s="74" t="s">
        <v>201</v>
      </c>
      <c r="D8" s="74" t="s">
        <v>202</v>
      </c>
      <c r="E8" s="74" t="s">
        <v>201</v>
      </c>
      <c r="F8" s="74" t="s">
        <v>202</v>
      </c>
      <c r="G8" s="74" t="s">
        <v>201</v>
      </c>
      <c r="H8" s="74" t="s">
        <v>202</v>
      </c>
      <c r="I8" s="74" t="s">
        <v>201</v>
      </c>
      <c r="J8" s="74" t="s">
        <v>202</v>
      </c>
    </row>
    <row r="9" spans="1:10" ht="12" customHeight="1" x14ac:dyDescent="0.25">
      <c r="A9" s="24">
        <v>1</v>
      </c>
      <c r="B9" s="24">
        <f ca="1">A9+1</f>
        <v>2</v>
      </c>
      <c r="C9" s="24">
        <f t="shared" ref="C9:J9" ca="1" si="0">B9+1</f>
        <v>3</v>
      </c>
      <c r="D9" s="24">
        <f t="shared" ca="1" si="0"/>
        <v>4</v>
      </c>
      <c r="E9" s="24">
        <f t="shared" ca="1" si="0"/>
        <v>5</v>
      </c>
      <c r="F9" s="24">
        <f t="shared" ca="1" si="0"/>
        <v>6</v>
      </c>
      <c r="G9" s="24">
        <f t="shared" ca="1" si="0"/>
        <v>7</v>
      </c>
      <c r="H9" s="24">
        <f t="shared" ca="1" si="0"/>
        <v>8</v>
      </c>
      <c r="I9" s="24">
        <f t="shared" ca="1" si="0"/>
        <v>9</v>
      </c>
      <c r="J9" s="24">
        <f t="shared" ca="1" si="0"/>
        <v>10</v>
      </c>
    </row>
    <row r="10" spans="1:10" ht="14.25" customHeight="1" x14ac:dyDescent="0.25">
      <c r="A10" s="76" t="s">
        <v>203</v>
      </c>
      <c r="B10" s="77">
        <v>1000</v>
      </c>
      <c r="C10" s="172">
        <v>11</v>
      </c>
      <c r="D10" s="172">
        <v>11</v>
      </c>
      <c r="E10" s="172">
        <v>10</v>
      </c>
      <c r="F10" s="172">
        <v>10</v>
      </c>
      <c r="G10" s="172">
        <v>1</v>
      </c>
      <c r="H10" s="172">
        <v>1</v>
      </c>
      <c r="I10" s="172" t="s">
        <v>410</v>
      </c>
      <c r="J10" s="172" t="s">
        <v>410</v>
      </c>
    </row>
    <row r="11" spans="1:10" ht="31.5" customHeight="1" x14ac:dyDescent="0.25">
      <c r="A11" s="76" t="s">
        <v>204</v>
      </c>
      <c r="B11" s="77">
        <v>1100</v>
      </c>
      <c r="C11" s="172">
        <v>11</v>
      </c>
      <c r="D11" s="172">
        <v>11</v>
      </c>
      <c r="E11" s="172">
        <v>10</v>
      </c>
      <c r="F11" s="172">
        <v>10</v>
      </c>
      <c r="G11" s="172">
        <v>1</v>
      </c>
      <c r="H11" s="172">
        <v>1</v>
      </c>
      <c r="I11" s="172" t="s">
        <v>410</v>
      </c>
      <c r="J11" s="172" t="s">
        <v>410</v>
      </c>
    </row>
    <row r="12" spans="1:10" ht="18.75" customHeight="1" x14ac:dyDescent="0.25">
      <c r="A12" s="76" t="s">
        <v>108</v>
      </c>
      <c r="B12" s="77"/>
      <c r="C12" s="172"/>
      <c r="D12" s="172"/>
      <c r="E12" s="172"/>
      <c r="F12" s="172"/>
      <c r="G12" s="172"/>
      <c r="H12" s="172"/>
      <c r="I12" s="172"/>
      <c r="J12" s="172"/>
    </row>
    <row r="13" spans="1:10" ht="32.25" customHeight="1" x14ac:dyDescent="0.25">
      <c r="A13" s="76" t="s">
        <v>341</v>
      </c>
      <c r="B13" s="77">
        <v>1101</v>
      </c>
      <c r="C13" s="172" t="s">
        <v>410</v>
      </c>
      <c r="D13" s="172" t="s">
        <v>410</v>
      </c>
      <c r="E13" s="172" t="s">
        <v>410</v>
      </c>
      <c r="F13" s="172" t="s">
        <v>410</v>
      </c>
      <c r="G13" s="172" t="s">
        <v>410</v>
      </c>
      <c r="H13" s="172" t="s">
        <v>410</v>
      </c>
      <c r="I13" s="172" t="s">
        <v>410</v>
      </c>
      <c r="J13" s="172" t="s">
        <v>410</v>
      </c>
    </row>
    <row r="14" spans="1:10" ht="30" customHeight="1" x14ac:dyDescent="0.25">
      <c r="A14" s="76" t="s">
        <v>205</v>
      </c>
      <c r="B14" s="77">
        <v>1102</v>
      </c>
      <c r="C14" s="172">
        <v>11</v>
      </c>
      <c r="D14" s="172">
        <v>11</v>
      </c>
      <c r="E14" s="172">
        <v>10</v>
      </c>
      <c r="F14" s="172">
        <v>10</v>
      </c>
      <c r="G14" s="172">
        <v>1</v>
      </c>
      <c r="H14" s="172">
        <v>1</v>
      </c>
      <c r="I14" s="172" t="s">
        <v>410</v>
      </c>
      <c r="J14" s="172" t="s">
        <v>410</v>
      </c>
    </row>
    <row r="15" spans="1:10" ht="45.75" customHeight="1" x14ac:dyDescent="0.25">
      <c r="A15" s="76" t="s">
        <v>206</v>
      </c>
      <c r="B15" s="77">
        <v>1103</v>
      </c>
      <c r="C15" s="172" t="s">
        <v>410</v>
      </c>
      <c r="D15" s="172" t="s">
        <v>410</v>
      </c>
      <c r="E15" s="172" t="s">
        <v>410</v>
      </c>
      <c r="F15" s="172" t="s">
        <v>410</v>
      </c>
      <c r="G15" s="172" t="s">
        <v>410</v>
      </c>
      <c r="H15" s="172" t="s">
        <v>410</v>
      </c>
      <c r="I15" s="172" t="s">
        <v>410</v>
      </c>
      <c r="J15" s="172" t="s">
        <v>410</v>
      </c>
    </row>
    <row r="16" spans="1:10" ht="45" customHeight="1" x14ac:dyDescent="0.25">
      <c r="A16" s="76" t="s">
        <v>207</v>
      </c>
      <c r="B16" s="77">
        <v>1104</v>
      </c>
      <c r="C16" s="172" t="s">
        <v>410</v>
      </c>
      <c r="D16" s="172" t="s">
        <v>410</v>
      </c>
      <c r="E16" s="172" t="s">
        <v>410</v>
      </c>
      <c r="F16" s="172" t="s">
        <v>410</v>
      </c>
      <c r="G16" s="172" t="s">
        <v>410</v>
      </c>
      <c r="H16" s="172" t="s">
        <v>410</v>
      </c>
      <c r="I16" s="172" t="s">
        <v>410</v>
      </c>
      <c r="J16" s="172" t="s">
        <v>410</v>
      </c>
    </row>
    <row r="17" spans="1:10" ht="16.5" customHeight="1" x14ac:dyDescent="0.25">
      <c r="A17" s="76" t="s">
        <v>208</v>
      </c>
      <c r="B17" s="77">
        <v>1200</v>
      </c>
      <c r="C17" s="172" t="s">
        <v>410</v>
      </c>
      <c r="D17" s="172" t="s">
        <v>410</v>
      </c>
      <c r="E17" s="172" t="s">
        <v>410</v>
      </c>
      <c r="F17" s="172" t="s">
        <v>410</v>
      </c>
      <c r="G17" s="172" t="s">
        <v>410</v>
      </c>
      <c r="H17" s="172" t="s">
        <v>410</v>
      </c>
      <c r="I17" s="172" t="s">
        <v>410</v>
      </c>
      <c r="J17" s="172" t="s">
        <v>410</v>
      </c>
    </row>
    <row r="18" spans="1:10" ht="15" customHeight="1" x14ac:dyDescent="0.25">
      <c r="A18" s="76" t="s">
        <v>209</v>
      </c>
      <c r="B18" s="77">
        <v>1300</v>
      </c>
      <c r="C18" s="172" t="s">
        <v>410</v>
      </c>
      <c r="D18" s="172" t="s">
        <v>410</v>
      </c>
      <c r="E18" s="172" t="s">
        <v>410</v>
      </c>
      <c r="F18" s="172" t="s">
        <v>410</v>
      </c>
      <c r="G18" s="172" t="s">
        <v>410</v>
      </c>
      <c r="H18" s="172" t="s">
        <v>410</v>
      </c>
      <c r="I18" s="172" t="s">
        <v>410</v>
      </c>
      <c r="J18" s="172" t="s">
        <v>410</v>
      </c>
    </row>
    <row r="19" spans="1:10" ht="13.5" customHeight="1" x14ac:dyDescent="0.25">
      <c r="A19" s="76" t="s">
        <v>210</v>
      </c>
      <c r="B19" s="77">
        <v>1400</v>
      </c>
      <c r="C19" s="172" t="s">
        <v>410</v>
      </c>
      <c r="D19" s="172" t="s">
        <v>410</v>
      </c>
      <c r="E19" s="172" t="s">
        <v>410</v>
      </c>
      <c r="F19" s="172" t="s">
        <v>410</v>
      </c>
      <c r="G19" s="172" t="s">
        <v>410</v>
      </c>
      <c r="H19" s="172" t="s">
        <v>410</v>
      </c>
      <c r="I19" s="172" t="s">
        <v>410</v>
      </c>
      <c r="J19" s="172" t="s">
        <v>410</v>
      </c>
    </row>
    <row r="20" spans="1:10" ht="13.5" customHeight="1" x14ac:dyDescent="0.25">
      <c r="A20" s="76" t="s">
        <v>211</v>
      </c>
      <c r="B20" s="77">
        <v>1500</v>
      </c>
      <c r="C20" s="172" t="s">
        <v>410</v>
      </c>
      <c r="D20" s="172" t="s">
        <v>410</v>
      </c>
      <c r="E20" s="172" t="s">
        <v>410</v>
      </c>
      <c r="F20" s="172" t="s">
        <v>410</v>
      </c>
      <c r="G20" s="172" t="s">
        <v>410</v>
      </c>
      <c r="H20" s="172" t="s">
        <v>410</v>
      </c>
      <c r="I20" s="172" t="s">
        <v>410</v>
      </c>
      <c r="J20" s="172" t="s">
        <v>410</v>
      </c>
    </row>
    <row r="21" spans="1:10" x14ac:dyDescent="0.25">
      <c r="A21" s="28" t="s">
        <v>135</v>
      </c>
      <c r="B21" s="77">
        <v>9000</v>
      </c>
      <c r="C21" s="172">
        <v>11</v>
      </c>
      <c r="D21" s="172">
        <v>11</v>
      </c>
      <c r="E21" s="172">
        <v>10</v>
      </c>
      <c r="F21" s="172">
        <v>10</v>
      </c>
      <c r="G21" s="172">
        <v>1</v>
      </c>
      <c r="H21" s="172">
        <v>1</v>
      </c>
      <c r="I21" s="172" t="s">
        <v>410</v>
      </c>
      <c r="J21" s="172" t="s">
        <v>410</v>
      </c>
    </row>
  </sheetData>
  <mergeCells count="10">
    <mergeCell ref="A1:J1"/>
    <mergeCell ref="A3:J3"/>
    <mergeCell ref="C5:J5"/>
    <mergeCell ref="E6:J6"/>
    <mergeCell ref="I7:J7"/>
    <mergeCell ref="G7:H7"/>
    <mergeCell ref="E7:F7"/>
    <mergeCell ref="C6:D7"/>
    <mergeCell ref="B5:B8"/>
    <mergeCell ref="A5:A8"/>
  </mergeCells>
  <pageMargins left="0.70866141732283472" right="0.70866141732283472" top="0.55118110236220474" bottom="0.55118110236220474" header="0" footer="0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view="pageBreakPreview" topLeftCell="A10" zoomScale="110" zoomScaleNormal="100" zoomScaleSheetLayoutView="110" workbookViewId="0">
      <selection activeCell="C6" sqref="C6:K17"/>
    </sheetView>
  </sheetViews>
  <sheetFormatPr defaultRowHeight="15" x14ac:dyDescent="0.25"/>
  <cols>
    <col min="1" max="1" width="27.7109375" customWidth="1"/>
    <col min="2" max="3" width="8.140625" customWidth="1"/>
    <col min="4" max="4" width="10.85546875" customWidth="1"/>
    <col min="5" max="5" width="10.5703125" customWidth="1"/>
    <col min="6" max="6" width="11.7109375" customWidth="1"/>
    <col min="7" max="7" width="7.42578125" customWidth="1"/>
    <col min="8" max="8" width="12.7109375" customWidth="1"/>
    <col min="9" max="9" width="11.28515625" customWidth="1"/>
    <col min="10" max="10" width="11.140625" customWidth="1"/>
    <col min="11" max="11" width="11.28515625" customWidth="1"/>
  </cols>
  <sheetData>
    <row r="1" spans="1:11" ht="38.25" customHeight="1" x14ac:dyDescent="0.25">
      <c r="A1" s="264" t="s">
        <v>342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43.5" customHeight="1" x14ac:dyDescent="0.25">
      <c r="A2" s="356" t="s">
        <v>45</v>
      </c>
      <c r="B2" s="356" t="s">
        <v>17</v>
      </c>
      <c r="C2" s="358" t="s">
        <v>110</v>
      </c>
      <c r="D2" s="361"/>
      <c r="E2" s="361"/>
      <c r="F2" s="360"/>
      <c r="G2" s="358" t="s">
        <v>121</v>
      </c>
      <c r="H2" s="361"/>
      <c r="I2" s="361"/>
      <c r="J2" s="361"/>
      <c r="K2" s="360"/>
    </row>
    <row r="3" spans="1:11" x14ac:dyDescent="0.25">
      <c r="A3" s="372"/>
      <c r="B3" s="372"/>
      <c r="C3" s="373" t="s">
        <v>22</v>
      </c>
      <c r="D3" s="358" t="s">
        <v>39</v>
      </c>
      <c r="E3" s="361"/>
      <c r="F3" s="360"/>
      <c r="G3" s="59"/>
      <c r="H3" s="358" t="s">
        <v>39</v>
      </c>
      <c r="I3" s="361"/>
      <c r="J3" s="361"/>
      <c r="K3" s="360"/>
    </row>
    <row r="4" spans="1:11" ht="84" customHeight="1" x14ac:dyDescent="0.25">
      <c r="A4" s="357"/>
      <c r="B4" s="357"/>
      <c r="C4" s="357"/>
      <c r="D4" s="18" t="s">
        <v>111</v>
      </c>
      <c r="E4" s="18" t="s">
        <v>112</v>
      </c>
      <c r="F4" s="18" t="s">
        <v>212</v>
      </c>
      <c r="G4" s="24" t="s">
        <v>22</v>
      </c>
      <c r="H4" s="18" t="s">
        <v>213</v>
      </c>
      <c r="I4" s="18" t="s">
        <v>214</v>
      </c>
      <c r="J4" s="18" t="s">
        <v>215</v>
      </c>
      <c r="K4" s="18" t="s">
        <v>216</v>
      </c>
    </row>
    <row r="5" spans="1:11" x14ac:dyDescent="0.25">
      <c r="A5" s="29">
        <v>1</v>
      </c>
      <c r="B5" s="29">
        <f>A5+1</f>
        <v>2</v>
      </c>
      <c r="C5" s="29">
        <f t="shared" ref="C5:K5" si="0">B5+1</f>
        <v>3</v>
      </c>
      <c r="D5" s="29">
        <f t="shared" si="0"/>
        <v>4</v>
      </c>
      <c r="E5" s="29">
        <f t="shared" si="0"/>
        <v>5</v>
      </c>
      <c r="F5" s="29">
        <f t="shared" si="0"/>
        <v>6</v>
      </c>
      <c r="G5" s="29">
        <f t="shared" si="0"/>
        <v>7</v>
      </c>
      <c r="H5" s="29">
        <f t="shared" si="0"/>
        <v>8</v>
      </c>
      <c r="I5" s="29">
        <f t="shared" si="0"/>
        <v>9</v>
      </c>
      <c r="J5" s="29">
        <f t="shared" si="0"/>
        <v>10</v>
      </c>
      <c r="K5" s="29">
        <f t="shared" si="0"/>
        <v>11</v>
      </c>
    </row>
    <row r="6" spans="1:11" ht="30" customHeight="1" x14ac:dyDescent="0.25">
      <c r="A6" s="27" t="s">
        <v>203</v>
      </c>
      <c r="B6" s="19">
        <v>1000</v>
      </c>
      <c r="C6" s="225" t="s">
        <v>410</v>
      </c>
      <c r="D6" s="225" t="s">
        <v>410</v>
      </c>
      <c r="E6" s="225" t="s">
        <v>410</v>
      </c>
      <c r="F6" s="225" t="s">
        <v>410</v>
      </c>
      <c r="G6" s="225" t="s">
        <v>410</v>
      </c>
      <c r="H6" s="225" t="s">
        <v>410</v>
      </c>
      <c r="I6" s="225" t="s">
        <v>410</v>
      </c>
      <c r="J6" s="225" t="s">
        <v>410</v>
      </c>
      <c r="K6" s="225" t="s">
        <v>410</v>
      </c>
    </row>
    <row r="7" spans="1:11" ht="60.75" customHeight="1" x14ac:dyDescent="0.25">
      <c r="A7" s="27" t="s">
        <v>204</v>
      </c>
      <c r="B7" s="19">
        <v>1100</v>
      </c>
      <c r="C7" s="225" t="s">
        <v>410</v>
      </c>
      <c r="D7" s="225" t="s">
        <v>410</v>
      </c>
      <c r="E7" s="225" t="s">
        <v>410</v>
      </c>
      <c r="F7" s="225" t="s">
        <v>410</v>
      </c>
      <c r="G7" s="225" t="s">
        <v>410</v>
      </c>
      <c r="H7" s="225" t="s">
        <v>410</v>
      </c>
      <c r="I7" s="225" t="s">
        <v>410</v>
      </c>
      <c r="J7" s="225" t="s">
        <v>410</v>
      </c>
      <c r="K7" s="225" t="s">
        <v>410</v>
      </c>
    </row>
    <row r="8" spans="1:11" ht="18.75" customHeight="1" x14ac:dyDescent="0.25">
      <c r="A8" s="48" t="s">
        <v>108</v>
      </c>
      <c r="B8" s="49"/>
      <c r="C8" s="225" t="s">
        <v>410</v>
      </c>
      <c r="D8" s="225" t="s">
        <v>410</v>
      </c>
      <c r="E8" s="225" t="s">
        <v>410</v>
      </c>
      <c r="F8" s="225" t="s">
        <v>410</v>
      </c>
      <c r="G8" s="225" t="s">
        <v>410</v>
      </c>
      <c r="H8" s="225" t="s">
        <v>410</v>
      </c>
      <c r="I8" s="225" t="s">
        <v>410</v>
      </c>
      <c r="J8" s="225" t="s">
        <v>410</v>
      </c>
      <c r="K8" s="225" t="s">
        <v>410</v>
      </c>
    </row>
    <row r="9" spans="1:11" ht="62.25" customHeight="1" x14ac:dyDescent="0.25">
      <c r="A9" s="27" t="s">
        <v>341</v>
      </c>
      <c r="B9" s="19">
        <v>1101</v>
      </c>
      <c r="C9" s="225" t="s">
        <v>410</v>
      </c>
      <c r="D9" s="225" t="s">
        <v>410</v>
      </c>
      <c r="E9" s="225" t="s">
        <v>410</v>
      </c>
      <c r="F9" s="225" t="s">
        <v>410</v>
      </c>
      <c r="G9" s="225" t="s">
        <v>410</v>
      </c>
      <c r="H9" s="225" t="s">
        <v>410</v>
      </c>
      <c r="I9" s="225" t="s">
        <v>410</v>
      </c>
      <c r="J9" s="225" t="s">
        <v>410</v>
      </c>
      <c r="K9" s="225" t="s">
        <v>410</v>
      </c>
    </row>
    <row r="10" spans="1:11" ht="59.25" customHeight="1" x14ac:dyDescent="0.25">
      <c r="A10" s="27" t="s">
        <v>205</v>
      </c>
      <c r="B10" s="19">
        <v>1102</v>
      </c>
      <c r="C10" s="225" t="s">
        <v>410</v>
      </c>
      <c r="D10" s="225" t="s">
        <v>410</v>
      </c>
      <c r="E10" s="225" t="s">
        <v>410</v>
      </c>
      <c r="F10" s="225" t="s">
        <v>410</v>
      </c>
      <c r="G10" s="225" t="s">
        <v>410</v>
      </c>
      <c r="H10" s="225" t="s">
        <v>410</v>
      </c>
      <c r="I10" s="225" t="s">
        <v>410</v>
      </c>
      <c r="J10" s="225" t="s">
        <v>410</v>
      </c>
      <c r="K10" s="225" t="s">
        <v>410</v>
      </c>
    </row>
    <row r="11" spans="1:11" ht="75" customHeight="1" x14ac:dyDescent="0.25">
      <c r="A11" s="27" t="s">
        <v>206</v>
      </c>
      <c r="B11" s="19">
        <v>1103</v>
      </c>
      <c r="C11" s="225" t="s">
        <v>410</v>
      </c>
      <c r="D11" s="225" t="s">
        <v>410</v>
      </c>
      <c r="E11" s="225" t="s">
        <v>410</v>
      </c>
      <c r="F11" s="225" t="s">
        <v>410</v>
      </c>
      <c r="G11" s="225" t="s">
        <v>410</v>
      </c>
      <c r="H11" s="225" t="s">
        <v>410</v>
      </c>
      <c r="I11" s="225" t="s">
        <v>410</v>
      </c>
      <c r="J11" s="225" t="s">
        <v>410</v>
      </c>
      <c r="K11" s="225" t="s">
        <v>410</v>
      </c>
    </row>
    <row r="12" spans="1:11" ht="60" customHeight="1" x14ac:dyDescent="0.25">
      <c r="A12" s="27" t="s">
        <v>207</v>
      </c>
      <c r="B12" s="19">
        <v>1104</v>
      </c>
      <c r="C12" s="225" t="s">
        <v>410</v>
      </c>
      <c r="D12" s="225" t="s">
        <v>410</v>
      </c>
      <c r="E12" s="225" t="s">
        <v>410</v>
      </c>
      <c r="F12" s="225" t="s">
        <v>410</v>
      </c>
      <c r="G12" s="225" t="s">
        <v>410</v>
      </c>
      <c r="H12" s="225" t="s">
        <v>410</v>
      </c>
      <c r="I12" s="225" t="s">
        <v>410</v>
      </c>
      <c r="J12" s="225" t="s">
        <v>410</v>
      </c>
      <c r="K12" s="225" t="s">
        <v>410</v>
      </c>
    </row>
    <row r="13" spans="1:11" ht="29.25" customHeight="1" x14ac:dyDescent="0.25">
      <c r="A13" s="27" t="s">
        <v>208</v>
      </c>
      <c r="B13" s="19">
        <v>1200</v>
      </c>
      <c r="C13" s="225" t="s">
        <v>410</v>
      </c>
      <c r="D13" s="225" t="s">
        <v>410</v>
      </c>
      <c r="E13" s="225" t="s">
        <v>410</v>
      </c>
      <c r="F13" s="225" t="s">
        <v>410</v>
      </c>
      <c r="G13" s="225" t="s">
        <v>410</v>
      </c>
      <c r="H13" s="225" t="s">
        <v>410</v>
      </c>
      <c r="I13" s="225" t="s">
        <v>410</v>
      </c>
      <c r="J13" s="225" t="s">
        <v>410</v>
      </c>
      <c r="K13" s="225" t="s">
        <v>410</v>
      </c>
    </row>
    <row r="14" spans="1:11" ht="29.25" customHeight="1" x14ac:dyDescent="0.25">
      <c r="A14" s="27" t="s">
        <v>209</v>
      </c>
      <c r="B14" s="19">
        <v>1300</v>
      </c>
      <c r="C14" s="225" t="s">
        <v>410</v>
      </c>
      <c r="D14" s="225" t="s">
        <v>410</v>
      </c>
      <c r="E14" s="225" t="s">
        <v>410</v>
      </c>
      <c r="F14" s="225" t="s">
        <v>410</v>
      </c>
      <c r="G14" s="225" t="s">
        <v>410</v>
      </c>
      <c r="H14" s="225" t="s">
        <v>410</v>
      </c>
      <c r="I14" s="225" t="s">
        <v>410</v>
      </c>
      <c r="J14" s="225" t="s">
        <v>410</v>
      </c>
      <c r="K14" s="225" t="s">
        <v>410</v>
      </c>
    </row>
    <row r="15" spans="1:11" ht="16.5" customHeight="1" x14ac:dyDescent="0.25">
      <c r="A15" s="27" t="s">
        <v>210</v>
      </c>
      <c r="B15" s="19">
        <v>1400</v>
      </c>
      <c r="C15" s="225" t="s">
        <v>410</v>
      </c>
      <c r="D15" s="225" t="s">
        <v>410</v>
      </c>
      <c r="E15" s="225" t="s">
        <v>410</v>
      </c>
      <c r="F15" s="225" t="s">
        <v>410</v>
      </c>
      <c r="G15" s="225" t="s">
        <v>410</v>
      </c>
      <c r="H15" s="225" t="s">
        <v>410</v>
      </c>
      <c r="I15" s="225" t="s">
        <v>410</v>
      </c>
      <c r="J15" s="225" t="s">
        <v>410</v>
      </c>
      <c r="K15" s="225" t="s">
        <v>410</v>
      </c>
    </row>
    <row r="16" spans="1:11" ht="15.75" customHeight="1" x14ac:dyDescent="0.25">
      <c r="A16" s="27" t="s">
        <v>211</v>
      </c>
      <c r="B16" s="19">
        <v>1500</v>
      </c>
      <c r="C16" s="225" t="s">
        <v>410</v>
      </c>
      <c r="D16" s="225" t="s">
        <v>410</v>
      </c>
      <c r="E16" s="225" t="s">
        <v>410</v>
      </c>
      <c r="F16" s="225" t="s">
        <v>410</v>
      </c>
      <c r="G16" s="225" t="s">
        <v>410</v>
      </c>
      <c r="H16" s="225" t="s">
        <v>410</v>
      </c>
      <c r="I16" s="225" t="s">
        <v>410</v>
      </c>
      <c r="J16" s="225" t="s">
        <v>410</v>
      </c>
      <c r="K16" s="225" t="s">
        <v>410</v>
      </c>
    </row>
    <row r="17" spans="1:11" x14ac:dyDescent="0.25">
      <c r="A17" s="28" t="s">
        <v>135</v>
      </c>
      <c r="B17" s="19">
        <v>9000</v>
      </c>
      <c r="C17" s="225" t="s">
        <v>410</v>
      </c>
      <c r="D17" s="225" t="s">
        <v>410</v>
      </c>
      <c r="E17" s="225" t="s">
        <v>410</v>
      </c>
      <c r="F17" s="225" t="s">
        <v>410</v>
      </c>
      <c r="G17" s="225" t="s">
        <v>410</v>
      </c>
      <c r="H17" s="225" t="s">
        <v>410</v>
      </c>
      <c r="I17" s="225" t="s">
        <v>410</v>
      </c>
      <c r="J17" s="225" t="s">
        <v>410</v>
      </c>
      <c r="K17" s="225" t="s">
        <v>410</v>
      </c>
    </row>
  </sheetData>
  <mergeCells count="8">
    <mergeCell ref="A1:K1"/>
    <mergeCell ref="A2:A4"/>
    <mergeCell ref="B2:B4"/>
    <mergeCell ref="C2:F2"/>
    <mergeCell ref="D3:F3"/>
    <mergeCell ref="C3:C4"/>
    <mergeCell ref="G2:K2"/>
    <mergeCell ref="H3:K3"/>
  </mergeCells>
  <pageMargins left="0.7" right="0.7" top="0.75" bottom="0.75" header="0.3" footer="0.3"/>
  <pageSetup paperSize="9" scale="7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view="pageBreakPreview" topLeftCell="A10" zoomScale="110" zoomScaleNormal="100" zoomScaleSheetLayoutView="110" workbookViewId="0">
      <selection activeCell="D5" sqref="D4:N5"/>
    </sheetView>
  </sheetViews>
  <sheetFormatPr defaultRowHeight="15" x14ac:dyDescent="0.25"/>
  <cols>
    <col min="1" max="1" width="34" customWidth="1"/>
    <col min="2" max="2" width="6.42578125" customWidth="1"/>
    <col min="3" max="3" width="5.5703125" customWidth="1"/>
    <col min="4" max="4" width="10.28515625" customWidth="1"/>
    <col min="5" max="5" width="7.42578125" customWidth="1"/>
    <col min="6" max="6" width="10.140625" customWidth="1"/>
    <col min="7" max="7" width="7.140625" customWidth="1"/>
    <col min="8" max="8" width="9.85546875" customWidth="1"/>
    <col min="9" max="9" width="7.140625" customWidth="1"/>
    <col min="10" max="10" width="9.5703125" customWidth="1"/>
    <col min="11" max="11" width="7" customWidth="1"/>
    <col min="12" max="12" width="9.7109375" customWidth="1"/>
    <col min="13" max="13" width="7.28515625" customWidth="1"/>
    <col min="14" max="14" width="9.7109375" customWidth="1"/>
  </cols>
  <sheetData>
    <row r="1" spans="1:14" ht="36.75" customHeight="1" x14ac:dyDescent="0.25">
      <c r="A1" s="264" t="s">
        <v>282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</row>
    <row r="2" spans="1:14" ht="22.5" customHeight="1" x14ac:dyDescent="0.25">
      <c r="A2" s="356" t="s">
        <v>45</v>
      </c>
      <c r="B2" s="356" t="s">
        <v>17</v>
      </c>
      <c r="C2" s="379" t="s">
        <v>220</v>
      </c>
      <c r="D2" s="380"/>
      <c r="E2" s="380"/>
      <c r="F2" s="381"/>
      <c r="G2" s="358" t="s">
        <v>217</v>
      </c>
      <c r="H2" s="361"/>
      <c r="I2" s="361"/>
      <c r="J2" s="361"/>
      <c r="K2" s="361"/>
      <c r="L2" s="361"/>
      <c r="M2" s="361"/>
      <c r="N2" s="360"/>
    </row>
    <row r="3" spans="1:14" ht="43.5" customHeight="1" x14ac:dyDescent="0.25">
      <c r="A3" s="372"/>
      <c r="B3" s="372"/>
      <c r="C3" s="382"/>
      <c r="D3" s="383"/>
      <c r="E3" s="383"/>
      <c r="F3" s="384"/>
      <c r="G3" s="358" t="s">
        <v>219</v>
      </c>
      <c r="H3" s="361"/>
      <c r="I3" s="361"/>
      <c r="J3" s="360"/>
      <c r="K3" s="358" t="s">
        <v>218</v>
      </c>
      <c r="L3" s="361"/>
      <c r="M3" s="361"/>
      <c r="N3" s="360"/>
    </row>
    <row r="4" spans="1:14" ht="15" customHeight="1" x14ac:dyDescent="0.25">
      <c r="A4" s="372"/>
      <c r="B4" s="372"/>
      <c r="C4" s="373" t="s">
        <v>22</v>
      </c>
      <c r="D4" s="374" t="s">
        <v>39</v>
      </c>
      <c r="E4" s="375"/>
      <c r="F4" s="376"/>
      <c r="G4" s="377" t="s">
        <v>22</v>
      </c>
      <c r="H4" s="374" t="s">
        <v>39</v>
      </c>
      <c r="I4" s="375"/>
      <c r="J4" s="376"/>
      <c r="K4" s="377" t="s">
        <v>22</v>
      </c>
      <c r="L4" s="374" t="s">
        <v>39</v>
      </c>
      <c r="M4" s="375"/>
      <c r="N4" s="376"/>
    </row>
    <row r="5" spans="1:14" ht="72.75" customHeight="1" x14ac:dyDescent="0.25">
      <c r="A5" s="357"/>
      <c r="B5" s="357"/>
      <c r="C5" s="357"/>
      <c r="D5" s="226" t="s">
        <v>222</v>
      </c>
      <c r="E5" s="226" t="s">
        <v>223</v>
      </c>
      <c r="F5" s="226" t="s">
        <v>221</v>
      </c>
      <c r="G5" s="378"/>
      <c r="H5" s="226" t="s">
        <v>222</v>
      </c>
      <c r="I5" s="226" t="s">
        <v>223</v>
      </c>
      <c r="J5" s="226" t="s">
        <v>221</v>
      </c>
      <c r="K5" s="378"/>
      <c r="L5" s="226" t="s">
        <v>222</v>
      </c>
      <c r="M5" s="226" t="s">
        <v>223</v>
      </c>
      <c r="N5" s="226" t="s">
        <v>221</v>
      </c>
    </row>
    <row r="6" spans="1:14" x14ac:dyDescent="0.25">
      <c r="A6" s="24">
        <v>1</v>
      </c>
      <c r="B6" s="24">
        <f>A6+1</f>
        <v>2</v>
      </c>
      <c r="C6" s="24">
        <f t="shared" ref="C6:N6" si="0">B6+1</f>
        <v>3</v>
      </c>
      <c r="D6" s="24">
        <f t="shared" si="0"/>
        <v>4</v>
      </c>
      <c r="E6" s="24">
        <f t="shared" si="0"/>
        <v>5</v>
      </c>
      <c r="F6" s="24">
        <f t="shared" si="0"/>
        <v>6</v>
      </c>
      <c r="G6" s="24">
        <f t="shared" si="0"/>
        <v>7</v>
      </c>
      <c r="H6" s="24">
        <f t="shared" si="0"/>
        <v>8</v>
      </c>
      <c r="I6" s="24">
        <f t="shared" si="0"/>
        <v>9</v>
      </c>
      <c r="J6" s="24">
        <f t="shared" si="0"/>
        <v>10</v>
      </c>
      <c r="K6" s="24">
        <f t="shared" si="0"/>
        <v>11</v>
      </c>
      <c r="L6" s="24">
        <f t="shared" si="0"/>
        <v>12</v>
      </c>
      <c r="M6" s="24">
        <f t="shared" si="0"/>
        <v>13</v>
      </c>
      <c r="N6" s="24">
        <f t="shared" si="0"/>
        <v>14</v>
      </c>
    </row>
    <row r="7" spans="1:14" ht="18.75" customHeight="1" x14ac:dyDescent="0.25">
      <c r="A7" s="27" t="s">
        <v>203</v>
      </c>
      <c r="B7" s="19">
        <v>1000</v>
      </c>
      <c r="C7" s="19">
        <v>10</v>
      </c>
      <c r="D7" s="19">
        <v>10</v>
      </c>
      <c r="E7" s="19" t="s">
        <v>410</v>
      </c>
      <c r="F7" s="172" t="s">
        <v>410</v>
      </c>
      <c r="G7" s="172" t="s">
        <v>410</v>
      </c>
      <c r="H7" s="172" t="s">
        <v>410</v>
      </c>
      <c r="I7" s="172" t="s">
        <v>410</v>
      </c>
      <c r="J7" s="172" t="s">
        <v>410</v>
      </c>
      <c r="K7" s="19">
        <v>1</v>
      </c>
      <c r="L7" s="19" t="s">
        <v>410</v>
      </c>
      <c r="M7" s="19">
        <v>1</v>
      </c>
      <c r="N7" s="19" t="s">
        <v>410</v>
      </c>
    </row>
    <row r="8" spans="1:14" ht="46.5" customHeight="1" x14ac:dyDescent="0.25">
      <c r="A8" s="27" t="s">
        <v>204</v>
      </c>
      <c r="B8" s="19">
        <v>1100</v>
      </c>
      <c r="C8" s="19">
        <v>10</v>
      </c>
      <c r="D8" s="19">
        <v>10</v>
      </c>
      <c r="E8" s="172" t="s">
        <v>410</v>
      </c>
      <c r="F8" s="172" t="s">
        <v>410</v>
      </c>
      <c r="G8" s="172" t="s">
        <v>410</v>
      </c>
      <c r="H8" s="172" t="s">
        <v>410</v>
      </c>
      <c r="I8" s="172" t="s">
        <v>410</v>
      </c>
      <c r="J8" s="172" t="s">
        <v>410</v>
      </c>
      <c r="K8" s="19">
        <v>1</v>
      </c>
      <c r="L8" s="19" t="s">
        <v>410</v>
      </c>
      <c r="M8" s="19">
        <v>1</v>
      </c>
      <c r="N8" s="19" t="s">
        <v>410</v>
      </c>
    </row>
    <row r="9" spans="1:14" ht="17.25" customHeight="1" x14ac:dyDescent="0.25">
      <c r="A9" s="48" t="s">
        <v>108</v>
      </c>
      <c r="B9" s="49"/>
      <c r="C9" s="49"/>
      <c r="D9" s="49"/>
      <c r="E9" s="172"/>
      <c r="F9" s="172"/>
      <c r="G9" s="172"/>
      <c r="H9" s="172"/>
      <c r="I9" s="172"/>
      <c r="J9" s="172"/>
      <c r="K9" s="49"/>
      <c r="L9" s="49"/>
      <c r="M9" s="49"/>
      <c r="N9" s="49"/>
    </row>
    <row r="10" spans="1:14" ht="48" customHeight="1" x14ac:dyDescent="0.25">
      <c r="A10" s="27" t="s">
        <v>341</v>
      </c>
      <c r="B10" s="19">
        <v>1101</v>
      </c>
      <c r="C10" s="19" t="s">
        <v>410</v>
      </c>
      <c r="D10" s="19" t="s">
        <v>410</v>
      </c>
      <c r="E10" s="172" t="s">
        <v>410</v>
      </c>
      <c r="F10" s="172" t="s">
        <v>410</v>
      </c>
      <c r="G10" s="172" t="s">
        <v>410</v>
      </c>
      <c r="H10" s="172" t="s">
        <v>410</v>
      </c>
      <c r="I10" s="172" t="s">
        <v>410</v>
      </c>
      <c r="J10" s="172" t="s">
        <v>410</v>
      </c>
      <c r="K10" s="172" t="s">
        <v>410</v>
      </c>
      <c r="L10" s="172" t="s">
        <v>410</v>
      </c>
      <c r="M10" s="172" t="s">
        <v>410</v>
      </c>
      <c r="N10" s="172" t="s">
        <v>410</v>
      </c>
    </row>
    <row r="11" spans="1:14" ht="46.5" customHeight="1" x14ac:dyDescent="0.25">
      <c r="A11" s="27" t="s">
        <v>205</v>
      </c>
      <c r="B11" s="19">
        <v>1102</v>
      </c>
      <c r="C11" s="19">
        <v>10</v>
      </c>
      <c r="D11" s="19">
        <v>10</v>
      </c>
      <c r="E11" s="172" t="s">
        <v>410</v>
      </c>
      <c r="F11" s="172" t="s">
        <v>410</v>
      </c>
      <c r="G11" s="172" t="s">
        <v>410</v>
      </c>
      <c r="H11" s="172" t="s">
        <v>410</v>
      </c>
      <c r="I11" s="172" t="s">
        <v>410</v>
      </c>
      <c r="J11" s="172" t="s">
        <v>410</v>
      </c>
      <c r="K11" s="19">
        <v>1</v>
      </c>
      <c r="L11" s="172" t="s">
        <v>410</v>
      </c>
      <c r="M11" s="19">
        <v>1</v>
      </c>
      <c r="N11" s="172" t="s">
        <v>410</v>
      </c>
    </row>
    <row r="12" spans="1:14" ht="43.5" customHeight="1" x14ac:dyDescent="0.25">
      <c r="A12" s="27" t="s">
        <v>206</v>
      </c>
      <c r="B12" s="19">
        <v>1103</v>
      </c>
      <c r="C12" s="172" t="s">
        <v>410</v>
      </c>
      <c r="D12" s="172" t="s">
        <v>410</v>
      </c>
      <c r="E12" s="172" t="s">
        <v>410</v>
      </c>
      <c r="F12" s="172" t="s">
        <v>410</v>
      </c>
      <c r="G12" s="172" t="s">
        <v>410</v>
      </c>
      <c r="H12" s="172" t="s">
        <v>410</v>
      </c>
      <c r="I12" s="172" t="s">
        <v>410</v>
      </c>
      <c r="J12" s="172" t="s">
        <v>410</v>
      </c>
      <c r="K12" s="172" t="s">
        <v>410</v>
      </c>
      <c r="L12" s="172" t="s">
        <v>410</v>
      </c>
      <c r="M12" s="172" t="s">
        <v>410</v>
      </c>
      <c r="N12" s="172" t="s">
        <v>410</v>
      </c>
    </row>
    <row r="13" spans="1:14" ht="45" customHeight="1" x14ac:dyDescent="0.25">
      <c r="A13" s="27" t="s">
        <v>207</v>
      </c>
      <c r="B13" s="19">
        <v>1104</v>
      </c>
      <c r="C13" s="172" t="s">
        <v>410</v>
      </c>
      <c r="D13" s="172" t="s">
        <v>410</v>
      </c>
      <c r="E13" s="172" t="s">
        <v>410</v>
      </c>
      <c r="F13" s="172" t="s">
        <v>410</v>
      </c>
      <c r="G13" s="172" t="s">
        <v>410</v>
      </c>
      <c r="H13" s="172" t="s">
        <v>410</v>
      </c>
      <c r="I13" s="172" t="s">
        <v>410</v>
      </c>
      <c r="J13" s="172" t="s">
        <v>410</v>
      </c>
      <c r="K13" s="172" t="s">
        <v>410</v>
      </c>
      <c r="L13" s="172" t="s">
        <v>410</v>
      </c>
      <c r="M13" s="172" t="s">
        <v>410</v>
      </c>
      <c r="N13" s="172" t="s">
        <v>410</v>
      </c>
    </row>
    <row r="14" spans="1:14" ht="31.5" customHeight="1" x14ac:dyDescent="0.25">
      <c r="A14" s="27" t="s">
        <v>208</v>
      </c>
      <c r="B14" s="19">
        <v>1200</v>
      </c>
      <c r="C14" s="172" t="s">
        <v>410</v>
      </c>
      <c r="D14" s="172" t="s">
        <v>410</v>
      </c>
      <c r="E14" s="172" t="s">
        <v>410</v>
      </c>
      <c r="F14" s="172" t="s">
        <v>410</v>
      </c>
      <c r="G14" s="172" t="s">
        <v>410</v>
      </c>
      <c r="H14" s="172" t="s">
        <v>410</v>
      </c>
      <c r="I14" s="172" t="s">
        <v>410</v>
      </c>
      <c r="J14" s="172" t="s">
        <v>410</v>
      </c>
      <c r="K14" s="172" t="s">
        <v>410</v>
      </c>
      <c r="L14" s="172" t="s">
        <v>410</v>
      </c>
      <c r="M14" s="172" t="s">
        <v>410</v>
      </c>
      <c r="N14" s="172" t="s">
        <v>410</v>
      </c>
    </row>
    <row r="15" spans="1:14" ht="14.25" customHeight="1" x14ac:dyDescent="0.25">
      <c r="A15" s="27" t="s">
        <v>209</v>
      </c>
      <c r="B15" s="19">
        <v>1300</v>
      </c>
      <c r="C15" s="172" t="s">
        <v>410</v>
      </c>
      <c r="D15" s="172" t="s">
        <v>410</v>
      </c>
      <c r="E15" s="172" t="s">
        <v>410</v>
      </c>
      <c r="F15" s="172" t="s">
        <v>410</v>
      </c>
      <c r="G15" s="172" t="s">
        <v>410</v>
      </c>
      <c r="H15" s="172" t="s">
        <v>410</v>
      </c>
      <c r="I15" s="172" t="s">
        <v>410</v>
      </c>
      <c r="J15" s="172" t="s">
        <v>410</v>
      </c>
      <c r="K15" s="172" t="s">
        <v>410</v>
      </c>
      <c r="L15" s="172" t="s">
        <v>410</v>
      </c>
      <c r="M15" s="172" t="s">
        <v>410</v>
      </c>
      <c r="N15" s="172" t="s">
        <v>410</v>
      </c>
    </row>
    <row r="16" spans="1:14" ht="18" customHeight="1" x14ac:dyDescent="0.25">
      <c r="A16" s="27" t="s">
        <v>210</v>
      </c>
      <c r="B16" s="19">
        <v>1400</v>
      </c>
      <c r="C16" s="172" t="s">
        <v>410</v>
      </c>
      <c r="D16" s="172" t="s">
        <v>410</v>
      </c>
      <c r="E16" s="172" t="s">
        <v>410</v>
      </c>
      <c r="F16" s="172" t="s">
        <v>410</v>
      </c>
      <c r="G16" s="172" t="s">
        <v>410</v>
      </c>
      <c r="H16" s="172" t="s">
        <v>410</v>
      </c>
      <c r="I16" s="172" t="s">
        <v>410</v>
      </c>
      <c r="J16" s="172" t="s">
        <v>410</v>
      </c>
      <c r="K16" s="172" t="s">
        <v>410</v>
      </c>
      <c r="L16" s="172" t="s">
        <v>410</v>
      </c>
      <c r="M16" s="172" t="s">
        <v>410</v>
      </c>
      <c r="N16" s="172" t="s">
        <v>410</v>
      </c>
    </row>
    <row r="17" spans="1:14" ht="18" customHeight="1" x14ac:dyDescent="0.25">
      <c r="A17" s="27" t="s">
        <v>211</v>
      </c>
      <c r="B17" s="19">
        <v>1500</v>
      </c>
      <c r="C17" s="172" t="s">
        <v>410</v>
      </c>
      <c r="D17" s="172" t="s">
        <v>410</v>
      </c>
      <c r="E17" s="172" t="s">
        <v>410</v>
      </c>
      <c r="F17" s="172" t="s">
        <v>410</v>
      </c>
      <c r="G17" s="172" t="s">
        <v>410</v>
      </c>
      <c r="H17" s="172" t="s">
        <v>410</v>
      </c>
      <c r="I17" s="172" t="s">
        <v>410</v>
      </c>
      <c r="J17" s="172" t="s">
        <v>410</v>
      </c>
      <c r="K17" s="172" t="s">
        <v>410</v>
      </c>
      <c r="L17" s="172" t="s">
        <v>410</v>
      </c>
      <c r="M17" s="172" t="s">
        <v>410</v>
      </c>
      <c r="N17" s="172" t="s">
        <v>410</v>
      </c>
    </row>
    <row r="18" spans="1:14" x14ac:dyDescent="0.25">
      <c r="A18" s="28" t="s">
        <v>135</v>
      </c>
      <c r="B18" s="19">
        <v>9000</v>
      </c>
      <c r="C18" s="19">
        <v>10</v>
      </c>
      <c r="D18" s="19">
        <v>10</v>
      </c>
      <c r="E18" s="172" t="s">
        <v>410</v>
      </c>
      <c r="F18" s="172" t="s">
        <v>410</v>
      </c>
      <c r="G18" s="172" t="s">
        <v>410</v>
      </c>
      <c r="H18" s="172" t="s">
        <v>410</v>
      </c>
      <c r="I18" s="172" t="s">
        <v>410</v>
      </c>
      <c r="J18" s="172" t="s">
        <v>410</v>
      </c>
      <c r="K18" s="19">
        <v>1</v>
      </c>
      <c r="L18" s="172" t="s">
        <v>410</v>
      </c>
      <c r="M18" s="19">
        <v>1</v>
      </c>
      <c r="N18" s="172" t="s">
        <v>410</v>
      </c>
    </row>
  </sheetData>
  <mergeCells count="13">
    <mergeCell ref="D4:F4"/>
    <mergeCell ref="A2:A5"/>
    <mergeCell ref="B2:B5"/>
    <mergeCell ref="A1:N1"/>
    <mergeCell ref="G2:N2"/>
    <mergeCell ref="K3:N3"/>
    <mergeCell ref="G3:J3"/>
    <mergeCell ref="L4:N4"/>
    <mergeCell ref="H4:J4"/>
    <mergeCell ref="K4:K5"/>
    <mergeCell ref="G4:G5"/>
    <mergeCell ref="C2:F3"/>
    <mergeCell ref="C4:C5"/>
  </mergeCells>
  <pageMargins left="0.7" right="0.7" top="0.75" bottom="0.75" header="0.3" footer="0.3"/>
  <pageSetup paperSize="9" scale="8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view="pageBreakPreview" topLeftCell="A7" zoomScale="110" zoomScaleNormal="100" zoomScaleSheetLayoutView="110" workbookViewId="0">
      <selection activeCell="M18" sqref="M18:N18"/>
    </sheetView>
  </sheetViews>
  <sheetFormatPr defaultRowHeight="15" x14ac:dyDescent="0.25"/>
  <cols>
    <col min="1" max="1" width="34.85546875" customWidth="1"/>
    <col min="2" max="2" width="5.28515625" customWidth="1"/>
    <col min="3" max="3" width="14.5703125" customWidth="1"/>
    <col min="4" max="4" width="13.140625" customWidth="1"/>
    <col min="5" max="5" width="12.42578125" customWidth="1"/>
    <col min="6" max="6" width="11" customWidth="1"/>
    <col min="7" max="7" width="5.42578125" customWidth="1"/>
    <col min="8" max="8" width="11" customWidth="1"/>
    <col min="9" max="9" width="11.42578125" customWidth="1"/>
    <col min="10" max="10" width="7" customWidth="1"/>
    <col min="11" max="11" width="6.42578125" customWidth="1"/>
    <col min="12" max="12" width="12.42578125" customWidth="1"/>
    <col min="13" max="13" width="7" customWidth="1"/>
    <col min="14" max="14" width="6.85546875" customWidth="1"/>
    <col min="15" max="15" width="10.5703125" customWidth="1"/>
  </cols>
  <sheetData>
    <row r="1" spans="1:16" ht="31.5" customHeight="1" x14ac:dyDescent="0.25">
      <c r="A1" s="264" t="s">
        <v>224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</row>
    <row r="2" spans="1:16" x14ac:dyDescent="0.25">
      <c r="A2" s="307" t="s">
        <v>45</v>
      </c>
      <c r="B2" s="307" t="s">
        <v>17</v>
      </c>
      <c r="C2" s="255" t="s">
        <v>225</v>
      </c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271"/>
    </row>
    <row r="3" spans="1:16" x14ac:dyDescent="0.25">
      <c r="A3" s="329"/>
      <c r="B3" s="329"/>
      <c r="C3" s="309" t="s">
        <v>228</v>
      </c>
      <c r="D3" s="255" t="s">
        <v>39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271"/>
    </row>
    <row r="4" spans="1:16" ht="33" customHeight="1" x14ac:dyDescent="0.25">
      <c r="A4" s="329"/>
      <c r="B4" s="329"/>
      <c r="C4" s="337"/>
      <c r="D4" s="255" t="s">
        <v>227</v>
      </c>
      <c r="E4" s="306"/>
      <c r="F4" s="306"/>
      <c r="G4" s="306"/>
      <c r="H4" s="306"/>
      <c r="I4" s="271"/>
      <c r="J4" s="255" t="s">
        <v>226</v>
      </c>
      <c r="K4" s="271"/>
      <c r="L4" s="255" t="s">
        <v>190</v>
      </c>
      <c r="M4" s="306"/>
      <c r="N4" s="271"/>
      <c r="O4" s="309" t="s">
        <v>239</v>
      </c>
    </row>
    <row r="5" spans="1:16" ht="141.75" customHeight="1" x14ac:dyDescent="0.25">
      <c r="A5" s="308"/>
      <c r="B5" s="308"/>
      <c r="C5" s="310"/>
      <c r="D5" s="34" t="s">
        <v>343</v>
      </c>
      <c r="E5" s="34" t="s">
        <v>229</v>
      </c>
      <c r="F5" s="78" t="s">
        <v>230</v>
      </c>
      <c r="G5" s="34" t="s">
        <v>231</v>
      </c>
      <c r="H5" s="34" t="s">
        <v>232</v>
      </c>
      <c r="I5" s="34" t="s">
        <v>233</v>
      </c>
      <c r="J5" s="34" t="s">
        <v>234</v>
      </c>
      <c r="K5" s="78" t="s">
        <v>235</v>
      </c>
      <c r="L5" s="78" t="s">
        <v>238</v>
      </c>
      <c r="M5" s="34" t="s">
        <v>236</v>
      </c>
      <c r="N5" s="34" t="s">
        <v>237</v>
      </c>
      <c r="O5" s="318"/>
    </row>
    <row r="6" spans="1:16" x14ac:dyDescent="0.25">
      <c r="A6" s="77">
        <v>1</v>
      </c>
      <c r="B6" s="77">
        <f ca="1">A6+1</f>
        <v>2</v>
      </c>
      <c r="C6" s="77">
        <f t="shared" ref="C6:O6" ca="1" si="0">B6+1</f>
        <v>3</v>
      </c>
      <c r="D6" s="77">
        <f t="shared" ca="1" si="0"/>
        <v>4</v>
      </c>
      <c r="E6" s="77">
        <f t="shared" ca="1" si="0"/>
        <v>5</v>
      </c>
      <c r="F6" s="77">
        <f t="shared" ca="1" si="0"/>
        <v>6</v>
      </c>
      <c r="G6" s="77">
        <f t="shared" ca="1" si="0"/>
        <v>7</v>
      </c>
      <c r="H6" s="77">
        <f t="shared" ca="1" si="0"/>
        <v>8</v>
      </c>
      <c r="I6" s="77">
        <f t="shared" ca="1" si="0"/>
        <v>9</v>
      </c>
      <c r="J6" s="77">
        <f t="shared" ca="1" si="0"/>
        <v>10</v>
      </c>
      <c r="K6" s="77">
        <f t="shared" ca="1" si="0"/>
        <v>11</v>
      </c>
      <c r="L6" s="77">
        <f t="shared" ca="1" si="0"/>
        <v>12</v>
      </c>
      <c r="M6" s="77">
        <f t="shared" ca="1" si="0"/>
        <v>13</v>
      </c>
      <c r="N6" s="77">
        <f t="shared" ca="1" si="0"/>
        <v>14</v>
      </c>
      <c r="O6" s="77">
        <f t="shared" ca="1" si="0"/>
        <v>15</v>
      </c>
    </row>
    <row r="7" spans="1:16" ht="21" customHeight="1" x14ac:dyDescent="0.25">
      <c r="A7" s="76" t="s">
        <v>203</v>
      </c>
      <c r="B7" s="77">
        <v>1000</v>
      </c>
      <c r="C7" s="193">
        <f ca="1">D7+E7+F7+G7+H7+I7+J7+K7+L7+M7+N7+O7</f>
        <v>6075575.1699999999</v>
      </c>
      <c r="D7" s="193">
        <v>1401734.61</v>
      </c>
      <c r="E7" s="193">
        <v>184523.17</v>
      </c>
      <c r="F7" s="193">
        <v>97633.45</v>
      </c>
      <c r="G7" s="218">
        <v>0</v>
      </c>
      <c r="H7" s="193">
        <v>545600</v>
      </c>
      <c r="I7" s="193">
        <v>694400</v>
      </c>
      <c r="J7" s="218">
        <v>0</v>
      </c>
      <c r="K7" s="137">
        <v>59789.16</v>
      </c>
      <c r="L7" s="193">
        <v>3057108.78</v>
      </c>
      <c r="M7" s="218">
        <v>0</v>
      </c>
      <c r="N7" s="218">
        <v>0</v>
      </c>
      <c r="O7" s="193">
        <v>34786</v>
      </c>
    </row>
    <row r="8" spans="1:16" ht="45.75" customHeight="1" x14ac:dyDescent="0.25">
      <c r="A8" s="76" t="s">
        <v>204</v>
      </c>
      <c r="B8" s="77">
        <v>1100</v>
      </c>
      <c r="C8" s="172" t="s">
        <v>410</v>
      </c>
      <c r="D8" s="172" t="s">
        <v>410</v>
      </c>
      <c r="E8" s="172" t="s">
        <v>410</v>
      </c>
      <c r="F8" s="172" t="s">
        <v>410</v>
      </c>
      <c r="G8" s="172" t="s">
        <v>410</v>
      </c>
      <c r="H8" s="172" t="s">
        <v>410</v>
      </c>
      <c r="I8" s="172" t="s">
        <v>410</v>
      </c>
      <c r="J8" s="172" t="s">
        <v>410</v>
      </c>
      <c r="K8" s="172" t="s">
        <v>410</v>
      </c>
      <c r="L8" s="172" t="s">
        <v>410</v>
      </c>
      <c r="M8" s="172" t="s">
        <v>410</v>
      </c>
      <c r="N8" s="172" t="s">
        <v>410</v>
      </c>
      <c r="O8" s="172" t="s">
        <v>410</v>
      </c>
    </row>
    <row r="9" spans="1:16" ht="18" customHeight="1" x14ac:dyDescent="0.25">
      <c r="A9" s="76" t="s">
        <v>108</v>
      </c>
      <c r="B9" s="77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</row>
    <row r="10" spans="1:16" ht="45.75" customHeight="1" x14ac:dyDescent="0.25">
      <c r="A10" s="76" t="s">
        <v>341</v>
      </c>
      <c r="B10" s="77">
        <v>1101</v>
      </c>
      <c r="C10" s="172" t="s">
        <v>410</v>
      </c>
      <c r="D10" s="172" t="s">
        <v>410</v>
      </c>
      <c r="E10" s="172" t="s">
        <v>410</v>
      </c>
      <c r="F10" s="172" t="s">
        <v>410</v>
      </c>
      <c r="G10" s="172" t="s">
        <v>410</v>
      </c>
      <c r="H10" s="172" t="s">
        <v>410</v>
      </c>
      <c r="I10" s="172" t="s">
        <v>410</v>
      </c>
      <c r="J10" s="172" t="s">
        <v>410</v>
      </c>
      <c r="K10" s="172" t="s">
        <v>410</v>
      </c>
      <c r="L10" s="172" t="s">
        <v>410</v>
      </c>
      <c r="M10" s="172" t="s">
        <v>410</v>
      </c>
      <c r="N10" s="172" t="s">
        <v>410</v>
      </c>
      <c r="O10" s="172" t="s">
        <v>410</v>
      </c>
    </row>
    <row r="11" spans="1:16" ht="48.75" customHeight="1" x14ac:dyDescent="0.25">
      <c r="A11" s="76" t="s">
        <v>205</v>
      </c>
      <c r="B11" s="77">
        <v>1102</v>
      </c>
      <c r="C11" s="193">
        <f ca="1">D11+E11+F11+G11+H11+I11+J11+K11+L11+M11+N11+O11</f>
        <v>6075575.1699999999</v>
      </c>
      <c r="D11" s="193">
        <v>1401734.61</v>
      </c>
      <c r="E11" s="193">
        <v>184523.17</v>
      </c>
      <c r="F11" s="193">
        <v>97633.45</v>
      </c>
      <c r="G11" s="218">
        <v>0</v>
      </c>
      <c r="H11" s="193">
        <v>545600</v>
      </c>
      <c r="I11" s="193">
        <v>694400</v>
      </c>
      <c r="J11" s="218">
        <v>0</v>
      </c>
      <c r="K11" s="137">
        <v>59789.16</v>
      </c>
      <c r="L11" s="193">
        <v>3057108.78</v>
      </c>
      <c r="M11" s="218">
        <v>0</v>
      </c>
      <c r="N11" s="218">
        <v>0</v>
      </c>
      <c r="O11" s="193">
        <v>34786</v>
      </c>
      <c r="P11" t="s">
        <v>516</v>
      </c>
    </row>
    <row r="12" spans="1:16" ht="48.75" customHeight="1" x14ac:dyDescent="0.25">
      <c r="A12" s="76" t="s">
        <v>206</v>
      </c>
      <c r="B12" s="77">
        <v>1103</v>
      </c>
      <c r="C12" s="137" t="s">
        <v>410</v>
      </c>
      <c r="D12" s="137" t="s">
        <v>410</v>
      </c>
      <c r="E12" s="137" t="s">
        <v>410</v>
      </c>
      <c r="F12" s="137" t="s">
        <v>410</v>
      </c>
      <c r="G12" s="137" t="s">
        <v>410</v>
      </c>
      <c r="H12" s="137" t="s">
        <v>410</v>
      </c>
      <c r="I12" s="137" t="s">
        <v>410</v>
      </c>
      <c r="J12" s="137" t="s">
        <v>410</v>
      </c>
      <c r="K12" s="137" t="s">
        <v>410</v>
      </c>
      <c r="L12" s="137" t="s">
        <v>410</v>
      </c>
      <c r="M12" s="137" t="s">
        <v>410</v>
      </c>
      <c r="N12" s="137" t="s">
        <v>410</v>
      </c>
      <c r="O12" s="137" t="s">
        <v>410</v>
      </c>
    </row>
    <row r="13" spans="1:16" ht="47.25" customHeight="1" x14ac:dyDescent="0.25">
      <c r="A13" s="76" t="s">
        <v>207</v>
      </c>
      <c r="B13" s="77">
        <v>1104</v>
      </c>
      <c r="C13" s="137" t="s">
        <v>410</v>
      </c>
      <c r="D13" s="137" t="s">
        <v>410</v>
      </c>
      <c r="E13" s="137" t="s">
        <v>410</v>
      </c>
      <c r="F13" s="137" t="s">
        <v>410</v>
      </c>
      <c r="G13" s="137" t="s">
        <v>410</v>
      </c>
      <c r="H13" s="137" t="s">
        <v>410</v>
      </c>
      <c r="I13" s="137" t="s">
        <v>410</v>
      </c>
      <c r="J13" s="137" t="s">
        <v>410</v>
      </c>
      <c r="K13" s="137" t="s">
        <v>410</v>
      </c>
      <c r="L13" s="137" t="s">
        <v>410</v>
      </c>
      <c r="M13" s="137" t="s">
        <v>410</v>
      </c>
      <c r="N13" s="137" t="s">
        <v>410</v>
      </c>
      <c r="O13" s="137" t="s">
        <v>410</v>
      </c>
    </row>
    <row r="14" spans="1:16" ht="30" customHeight="1" x14ac:dyDescent="0.25">
      <c r="A14" s="76" t="s">
        <v>208</v>
      </c>
      <c r="B14" s="77">
        <v>1200</v>
      </c>
      <c r="C14" s="137" t="s">
        <v>410</v>
      </c>
      <c r="D14" s="137" t="s">
        <v>410</v>
      </c>
      <c r="E14" s="137" t="s">
        <v>410</v>
      </c>
      <c r="F14" s="137" t="s">
        <v>410</v>
      </c>
      <c r="G14" s="137" t="s">
        <v>410</v>
      </c>
      <c r="H14" s="137" t="s">
        <v>410</v>
      </c>
      <c r="I14" s="137" t="s">
        <v>410</v>
      </c>
      <c r="J14" s="137" t="s">
        <v>410</v>
      </c>
      <c r="K14" s="137" t="s">
        <v>410</v>
      </c>
      <c r="L14" s="137" t="s">
        <v>410</v>
      </c>
      <c r="M14" s="137" t="s">
        <v>410</v>
      </c>
      <c r="N14" s="137" t="s">
        <v>410</v>
      </c>
      <c r="O14" s="137" t="s">
        <v>410</v>
      </c>
    </row>
    <row r="15" spans="1:16" ht="18" customHeight="1" x14ac:dyDescent="0.25">
      <c r="A15" s="76" t="s">
        <v>209</v>
      </c>
      <c r="B15" s="77">
        <v>1300</v>
      </c>
      <c r="C15" s="137" t="s">
        <v>410</v>
      </c>
      <c r="D15" s="137" t="s">
        <v>410</v>
      </c>
      <c r="E15" s="137" t="s">
        <v>410</v>
      </c>
      <c r="F15" s="137" t="s">
        <v>410</v>
      </c>
      <c r="G15" s="137" t="s">
        <v>410</v>
      </c>
      <c r="H15" s="137" t="s">
        <v>410</v>
      </c>
      <c r="I15" s="137" t="s">
        <v>410</v>
      </c>
      <c r="J15" s="137" t="s">
        <v>410</v>
      </c>
      <c r="K15" s="137" t="s">
        <v>410</v>
      </c>
      <c r="L15" s="137" t="s">
        <v>410</v>
      </c>
      <c r="M15" s="137" t="s">
        <v>410</v>
      </c>
      <c r="N15" s="137" t="s">
        <v>410</v>
      </c>
      <c r="O15" s="137" t="s">
        <v>410</v>
      </c>
    </row>
    <row r="16" spans="1:16" ht="15.75" customHeight="1" x14ac:dyDescent="0.25">
      <c r="A16" s="76" t="s">
        <v>210</v>
      </c>
      <c r="B16" s="77">
        <v>1400</v>
      </c>
      <c r="C16" s="137" t="s">
        <v>410</v>
      </c>
      <c r="D16" s="137" t="s">
        <v>410</v>
      </c>
      <c r="E16" s="137" t="s">
        <v>410</v>
      </c>
      <c r="F16" s="137" t="s">
        <v>410</v>
      </c>
      <c r="G16" s="137" t="s">
        <v>410</v>
      </c>
      <c r="H16" s="137" t="s">
        <v>410</v>
      </c>
      <c r="I16" s="137" t="s">
        <v>410</v>
      </c>
      <c r="J16" s="137" t="s">
        <v>410</v>
      </c>
      <c r="K16" s="137" t="s">
        <v>410</v>
      </c>
      <c r="L16" s="137" t="s">
        <v>410</v>
      </c>
      <c r="M16" s="137" t="s">
        <v>410</v>
      </c>
      <c r="N16" s="137" t="s">
        <v>410</v>
      </c>
      <c r="O16" s="137" t="s">
        <v>410</v>
      </c>
    </row>
    <row r="17" spans="1:15" ht="18" customHeight="1" x14ac:dyDescent="0.25">
      <c r="A17" s="76" t="s">
        <v>211</v>
      </c>
      <c r="B17" s="77">
        <v>1500</v>
      </c>
      <c r="C17" s="137" t="s">
        <v>410</v>
      </c>
      <c r="D17" s="137" t="s">
        <v>410</v>
      </c>
      <c r="E17" s="137" t="s">
        <v>410</v>
      </c>
      <c r="F17" s="137" t="s">
        <v>410</v>
      </c>
      <c r="G17" s="137" t="s">
        <v>410</v>
      </c>
      <c r="H17" s="137" t="s">
        <v>410</v>
      </c>
      <c r="I17" s="137" t="s">
        <v>410</v>
      </c>
      <c r="J17" s="137" t="s">
        <v>410</v>
      </c>
      <c r="K17" s="137" t="s">
        <v>410</v>
      </c>
      <c r="L17" s="137" t="s">
        <v>410</v>
      </c>
      <c r="M17" s="137" t="s">
        <v>410</v>
      </c>
      <c r="N17" s="137" t="s">
        <v>410</v>
      </c>
      <c r="O17" s="137" t="s">
        <v>410</v>
      </c>
    </row>
    <row r="18" spans="1:15" x14ac:dyDescent="0.25">
      <c r="A18" s="28" t="s">
        <v>135</v>
      </c>
      <c r="B18" s="77">
        <v>9000</v>
      </c>
      <c r="C18" s="194">
        <f ca="1">K18+D18+E18+F18+H18+I18+L18+O18</f>
        <v>6075575.1699999999</v>
      </c>
      <c r="D18" s="193">
        <v>1401734.61</v>
      </c>
      <c r="E18" s="193">
        <v>184523.17</v>
      </c>
      <c r="F18" s="194">
        <f ca="1">F11</f>
        <v>97633.45</v>
      </c>
      <c r="G18" s="138">
        <f t="shared" ref="G18:N18" ca="1" si="1">G11</f>
        <v>0</v>
      </c>
      <c r="H18" s="194">
        <f ca="1">H11</f>
        <v>545600</v>
      </c>
      <c r="I18" s="194">
        <f ca="1">I11</f>
        <v>694400</v>
      </c>
      <c r="J18" s="138">
        <f t="shared" ca="1" si="1"/>
        <v>0</v>
      </c>
      <c r="K18" s="172">
        <f ca="1">K11</f>
        <v>59789.16</v>
      </c>
      <c r="L18" s="194">
        <f ca="1">L11</f>
        <v>3057108.78</v>
      </c>
      <c r="M18" s="138">
        <f t="shared" ca="1" si="1"/>
        <v>0</v>
      </c>
      <c r="N18" s="138">
        <f t="shared" ca="1" si="1"/>
        <v>0</v>
      </c>
      <c r="O18" s="194">
        <f ca="1">O11</f>
        <v>34786</v>
      </c>
    </row>
    <row r="19" spans="1:15" x14ac:dyDescent="0.25">
      <c r="C19" s="133"/>
    </row>
  </sheetData>
  <mergeCells count="10">
    <mergeCell ref="A1:O1"/>
    <mergeCell ref="C2:O2"/>
    <mergeCell ref="D3:O3"/>
    <mergeCell ref="L4:N4"/>
    <mergeCell ref="J4:K4"/>
    <mergeCell ref="D4:I4"/>
    <mergeCell ref="O4:O5"/>
    <mergeCell ref="C3:C5"/>
    <mergeCell ref="B2:B5"/>
    <mergeCell ref="A2:A5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view="pageBreakPreview" zoomScale="110" zoomScaleNormal="100" zoomScaleSheetLayoutView="110" workbookViewId="0">
      <selection activeCell="A5" sqref="A5:K5"/>
    </sheetView>
  </sheetViews>
  <sheetFormatPr defaultRowHeight="15" x14ac:dyDescent="0.25"/>
  <cols>
    <col min="1" max="1" width="7.5703125" customWidth="1"/>
    <col min="3" max="3" width="14.7109375" customWidth="1"/>
    <col min="4" max="4" width="11" customWidth="1"/>
    <col min="5" max="5" width="14.42578125" customWidth="1"/>
    <col min="6" max="6" width="18.28515625" customWidth="1"/>
    <col min="7" max="7" width="12.85546875" customWidth="1"/>
    <col min="8" max="8" width="11.140625" customWidth="1"/>
    <col min="9" max="9" width="13.140625" customWidth="1"/>
    <col min="10" max="10" width="11.28515625" customWidth="1"/>
    <col min="11" max="11" width="16.42578125" customWidth="1"/>
  </cols>
  <sheetData>
    <row r="1" spans="1:11" ht="18.75" x14ac:dyDescent="0.25">
      <c r="A1" s="263" t="s">
        <v>13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8.25" customHeight="1" x14ac:dyDescent="0.25">
      <c r="A2" s="16"/>
    </row>
    <row r="3" spans="1:11" ht="18" customHeight="1" x14ac:dyDescent="0.25">
      <c r="A3" s="264" t="s">
        <v>307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9.7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77.25" customHeight="1" x14ac:dyDescent="0.25">
      <c r="A5" s="244" t="s">
        <v>603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</row>
    <row r="6" spans="1:11" ht="23.25" customHeight="1" x14ac:dyDescent="0.25">
      <c r="A6" s="4"/>
      <c r="C6" s="66"/>
      <c r="D6" s="66"/>
      <c r="E6" s="66"/>
      <c r="F6" s="269" t="s">
        <v>308</v>
      </c>
      <c r="G6" s="269"/>
      <c r="H6" s="269"/>
      <c r="I6" s="269"/>
      <c r="J6" s="269"/>
      <c r="K6" s="269"/>
    </row>
    <row r="7" spans="1:11" ht="32.25" customHeight="1" x14ac:dyDescent="0.25">
      <c r="A7" s="272" t="s">
        <v>14</v>
      </c>
      <c r="B7" s="273"/>
      <c r="C7" s="273"/>
      <c r="D7" s="274"/>
      <c r="E7" s="273" t="s">
        <v>259</v>
      </c>
      <c r="F7" s="255" t="s">
        <v>309</v>
      </c>
      <c r="G7" s="256"/>
      <c r="H7" s="256"/>
      <c r="I7" s="256"/>
      <c r="J7" s="256"/>
      <c r="K7" s="257"/>
    </row>
    <row r="8" spans="1:11" ht="60.75" customHeight="1" x14ac:dyDescent="0.25">
      <c r="A8" s="275"/>
      <c r="B8" s="276"/>
      <c r="C8" s="276"/>
      <c r="D8" s="277"/>
      <c r="E8" s="276"/>
      <c r="F8" s="72" t="s">
        <v>310</v>
      </c>
      <c r="G8" s="72" t="s">
        <v>311</v>
      </c>
      <c r="H8" s="72" t="s">
        <v>312</v>
      </c>
      <c r="I8" s="72" t="s">
        <v>313</v>
      </c>
      <c r="J8" s="265" t="s">
        <v>314</v>
      </c>
      <c r="K8" s="265"/>
    </row>
    <row r="9" spans="1:11" x14ac:dyDescent="0.25">
      <c r="A9" s="266">
        <v>1</v>
      </c>
      <c r="B9" s="267"/>
      <c r="C9" s="267"/>
      <c r="D9" s="268"/>
      <c r="E9" s="73">
        <f ca="1">A9+1</f>
        <v>2</v>
      </c>
      <c r="F9" s="73">
        <v>3</v>
      </c>
      <c r="G9" s="39">
        <v>4</v>
      </c>
      <c r="H9" s="39">
        <v>5</v>
      </c>
      <c r="I9" s="39">
        <v>6</v>
      </c>
      <c r="J9" s="266">
        <v>7</v>
      </c>
      <c r="K9" s="268"/>
    </row>
    <row r="10" spans="1:11" ht="120" x14ac:dyDescent="0.25">
      <c r="A10" s="258" t="s">
        <v>356</v>
      </c>
      <c r="B10" s="259"/>
      <c r="C10" s="259"/>
      <c r="D10" s="260"/>
      <c r="E10" s="197" t="s">
        <v>357</v>
      </c>
      <c r="F10" s="195" t="s">
        <v>358</v>
      </c>
      <c r="G10" s="172" t="s">
        <v>359</v>
      </c>
      <c r="H10" s="172">
        <v>95</v>
      </c>
      <c r="I10" s="172">
        <v>99.4</v>
      </c>
      <c r="J10" s="270"/>
      <c r="K10" s="271"/>
    </row>
    <row r="11" spans="1:11" ht="45" x14ac:dyDescent="0.25">
      <c r="A11" s="258" t="s">
        <v>356</v>
      </c>
      <c r="B11" s="259"/>
      <c r="C11" s="259"/>
      <c r="D11" s="260"/>
      <c r="E11" s="197" t="s">
        <v>357</v>
      </c>
      <c r="F11" s="25" t="s">
        <v>360</v>
      </c>
      <c r="G11" s="172" t="s">
        <v>361</v>
      </c>
      <c r="H11" s="172">
        <v>85000</v>
      </c>
      <c r="I11" s="172">
        <v>94448</v>
      </c>
      <c r="J11" s="270"/>
      <c r="K11" s="271"/>
    </row>
    <row r="12" spans="1:11" ht="120" x14ac:dyDescent="0.25">
      <c r="A12" s="258" t="s">
        <v>362</v>
      </c>
      <c r="B12" s="259"/>
      <c r="C12" s="259"/>
      <c r="D12" s="260"/>
      <c r="E12" s="197" t="s">
        <v>357</v>
      </c>
      <c r="F12" s="195" t="s">
        <v>358</v>
      </c>
      <c r="G12" s="172" t="s">
        <v>359</v>
      </c>
      <c r="H12" s="172">
        <v>95</v>
      </c>
      <c r="I12" s="172">
        <v>99.4</v>
      </c>
      <c r="J12" s="261"/>
      <c r="K12" s="262"/>
    </row>
    <row r="13" spans="1:11" ht="76.5" customHeight="1" x14ac:dyDescent="0.25">
      <c r="A13" s="258" t="s">
        <v>362</v>
      </c>
      <c r="B13" s="259"/>
      <c r="C13" s="259"/>
      <c r="D13" s="260"/>
      <c r="E13" s="197" t="s">
        <v>357</v>
      </c>
      <c r="F13" s="189" t="s">
        <v>363</v>
      </c>
      <c r="G13" s="172" t="s">
        <v>364</v>
      </c>
      <c r="H13" s="172">
        <v>55000</v>
      </c>
      <c r="I13" s="172">
        <v>56824</v>
      </c>
      <c r="J13" s="261"/>
      <c r="K13" s="262"/>
    </row>
    <row r="14" spans="1:11" ht="120" x14ac:dyDescent="0.25">
      <c r="A14" s="258" t="s">
        <v>365</v>
      </c>
      <c r="B14" s="259"/>
      <c r="C14" s="259"/>
      <c r="D14" s="260"/>
      <c r="E14" s="197" t="s">
        <v>366</v>
      </c>
      <c r="F14" s="195" t="s">
        <v>358</v>
      </c>
      <c r="G14" s="172" t="s">
        <v>359</v>
      </c>
      <c r="H14" s="172">
        <v>95</v>
      </c>
      <c r="I14" s="172">
        <v>99.4</v>
      </c>
      <c r="J14" s="261"/>
      <c r="K14" s="262"/>
    </row>
    <row r="15" spans="1:11" ht="120" x14ac:dyDescent="0.25">
      <c r="A15" s="258" t="s">
        <v>365</v>
      </c>
      <c r="B15" s="259"/>
      <c r="C15" s="259"/>
      <c r="D15" s="260"/>
      <c r="E15" s="197" t="s">
        <v>367</v>
      </c>
      <c r="F15" s="195" t="s">
        <v>358</v>
      </c>
      <c r="G15" s="172" t="s">
        <v>359</v>
      </c>
      <c r="H15" s="172">
        <v>95</v>
      </c>
      <c r="I15" s="172">
        <v>99.4</v>
      </c>
      <c r="J15" s="261"/>
      <c r="K15" s="262"/>
    </row>
    <row r="16" spans="1:11" ht="87.75" customHeight="1" x14ac:dyDescent="0.25">
      <c r="A16" s="258" t="s">
        <v>365</v>
      </c>
      <c r="B16" s="259"/>
      <c r="C16" s="259"/>
      <c r="D16" s="260"/>
      <c r="E16" s="197" t="s">
        <v>366</v>
      </c>
      <c r="F16" s="189" t="s">
        <v>363</v>
      </c>
      <c r="G16" s="172" t="s">
        <v>364</v>
      </c>
      <c r="H16" s="172">
        <v>545000</v>
      </c>
      <c r="I16" s="172">
        <v>575201</v>
      </c>
      <c r="J16" s="261"/>
      <c r="K16" s="262"/>
    </row>
    <row r="17" spans="1:11" ht="83.25" customHeight="1" x14ac:dyDescent="0.25">
      <c r="A17" s="258" t="s">
        <v>365</v>
      </c>
      <c r="B17" s="259"/>
      <c r="C17" s="259"/>
      <c r="D17" s="260"/>
      <c r="E17" s="197" t="s">
        <v>367</v>
      </c>
      <c r="F17" s="189" t="s">
        <v>363</v>
      </c>
      <c r="G17" s="172" t="s">
        <v>364</v>
      </c>
      <c r="H17" s="172">
        <v>165000</v>
      </c>
      <c r="I17" s="172">
        <v>155566</v>
      </c>
      <c r="J17" s="258" t="s">
        <v>368</v>
      </c>
      <c r="K17" s="260"/>
    </row>
    <row r="18" spans="1:11" x14ac:dyDescent="0.25">
      <c r="A18" s="278"/>
      <c r="B18" s="279"/>
      <c r="C18" s="279"/>
      <c r="D18" s="280"/>
      <c r="E18" s="71"/>
      <c r="F18" s="6"/>
      <c r="G18" s="6"/>
      <c r="H18" s="6"/>
      <c r="I18" s="6"/>
      <c r="J18" s="278"/>
      <c r="K18" s="280"/>
    </row>
  </sheetData>
  <mergeCells count="28">
    <mergeCell ref="A16:D16"/>
    <mergeCell ref="J16:K16"/>
    <mergeCell ref="A17:D17"/>
    <mergeCell ref="J17:K17"/>
    <mergeCell ref="A18:D18"/>
    <mergeCell ref="J18:K18"/>
    <mergeCell ref="A13:D13"/>
    <mergeCell ref="J13:K13"/>
    <mergeCell ref="A14:D14"/>
    <mergeCell ref="J14:K14"/>
    <mergeCell ref="A15:D15"/>
    <mergeCell ref="J15:K15"/>
    <mergeCell ref="F7:K7"/>
    <mergeCell ref="A12:D12"/>
    <mergeCell ref="J12:K12"/>
    <mergeCell ref="A1:K1"/>
    <mergeCell ref="A3:K3"/>
    <mergeCell ref="J8:K8"/>
    <mergeCell ref="A9:D9"/>
    <mergeCell ref="F6:K6"/>
    <mergeCell ref="A10:D10"/>
    <mergeCell ref="A11:D11"/>
    <mergeCell ref="J9:K9"/>
    <mergeCell ref="J10:K10"/>
    <mergeCell ref="J11:K11"/>
    <mergeCell ref="A5:K5"/>
    <mergeCell ref="A7:D8"/>
    <mergeCell ref="E7:E8"/>
  </mergeCells>
  <pageMargins left="1.299212598425197" right="0.11811023622047245" top="0.74803149606299213" bottom="0.74803149606299213" header="0.31496062992125984" footer="0.31496062992125984"/>
  <pageSetup paperSize="9" scale="93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view="pageBreakPreview" topLeftCell="A16" zoomScale="140" zoomScaleNormal="100" zoomScaleSheetLayoutView="140" workbookViewId="0">
      <selection activeCell="A33" sqref="A33"/>
    </sheetView>
  </sheetViews>
  <sheetFormatPr defaultRowHeight="15" x14ac:dyDescent="0.25"/>
  <cols>
    <col min="1" max="1" width="39.7109375" customWidth="1"/>
    <col min="2" max="2" width="7.140625" customWidth="1"/>
    <col min="3" max="3" width="15.28515625" customWidth="1"/>
    <col min="4" max="4" width="10" customWidth="1"/>
    <col min="5" max="5" width="5.7109375" customWidth="1"/>
    <col min="6" max="6" width="15.42578125" customWidth="1"/>
    <col min="7" max="7" width="15.5703125" customWidth="1"/>
    <col min="8" max="8" width="18.85546875" customWidth="1"/>
    <col min="9" max="9" width="27.85546875" customWidth="1"/>
  </cols>
  <sheetData>
    <row r="1" spans="1:10" ht="30.75" customHeight="1" x14ac:dyDescent="0.25">
      <c r="A1" s="317" t="s">
        <v>283</v>
      </c>
      <c r="B1" s="317"/>
      <c r="C1" s="317"/>
      <c r="D1" s="317"/>
      <c r="E1" s="317"/>
      <c r="F1" s="317"/>
      <c r="G1" s="317"/>
      <c r="H1" s="317"/>
      <c r="I1" s="317"/>
    </row>
    <row r="2" spans="1:10" ht="35.25" customHeight="1" x14ac:dyDescent="0.25">
      <c r="A2" s="265" t="s">
        <v>284</v>
      </c>
      <c r="B2" s="265" t="s">
        <v>285</v>
      </c>
      <c r="C2" s="307" t="s">
        <v>344</v>
      </c>
      <c r="D2" s="386" t="s">
        <v>286</v>
      </c>
      <c r="E2" s="387"/>
      <c r="F2" s="265" t="s">
        <v>287</v>
      </c>
      <c r="G2" s="265" t="s">
        <v>288</v>
      </c>
      <c r="H2" s="265" t="s">
        <v>345</v>
      </c>
      <c r="I2" s="265" t="s">
        <v>346</v>
      </c>
    </row>
    <row r="3" spans="1:10" ht="90" customHeight="1" x14ac:dyDescent="0.25">
      <c r="A3" s="265"/>
      <c r="B3" s="265"/>
      <c r="C3" s="316"/>
      <c r="D3" s="78" t="s">
        <v>20</v>
      </c>
      <c r="E3" s="78" t="s">
        <v>289</v>
      </c>
      <c r="F3" s="265"/>
      <c r="G3" s="265"/>
      <c r="H3" s="265"/>
      <c r="I3" s="265"/>
    </row>
    <row r="4" spans="1:10" ht="12.75" customHeight="1" x14ac:dyDescent="0.25">
      <c r="A4" s="60">
        <v>1</v>
      </c>
      <c r="B4" s="60">
        <f ca="1">A4+1</f>
        <v>2</v>
      </c>
      <c r="C4" s="60">
        <f t="shared" ref="C4:I4" ca="1" si="0">B4+1</f>
        <v>3</v>
      </c>
      <c r="D4" s="60">
        <f t="shared" ca="1" si="0"/>
        <v>4</v>
      </c>
      <c r="E4" s="60">
        <f t="shared" ca="1" si="0"/>
        <v>5</v>
      </c>
      <c r="F4" s="60">
        <f t="shared" ca="1" si="0"/>
        <v>6</v>
      </c>
      <c r="G4" s="60">
        <f t="shared" ca="1" si="0"/>
        <v>7</v>
      </c>
      <c r="H4" s="60">
        <f t="shared" ca="1" si="0"/>
        <v>8</v>
      </c>
      <c r="I4" s="60">
        <f t="shared" ca="1" si="0"/>
        <v>9</v>
      </c>
    </row>
    <row r="5" spans="1:10" ht="24" customHeight="1" x14ac:dyDescent="0.25">
      <c r="A5" s="25" t="s">
        <v>347</v>
      </c>
      <c r="B5" s="26">
        <v>1000</v>
      </c>
      <c r="C5" s="172"/>
      <c r="D5" s="172" t="s">
        <v>29</v>
      </c>
      <c r="E5" s="172" t="s">
        <v>29</v>
      </c>
      <c r="F5" s="172" t="s">
        <v>29</v>
      </c>
      <c r="G5" s="194">
        <f ca="1">SUM(G7:G19)</f>
        <v>153.29999999999998</v>
      </c>
      <c r="H5" s="172"/>
      <c r="I5" s="172"/>
    </row>
    <row r="6" spans="1:10" x14ac:dyDescent="0.25">
      <c r="A6" s="26" t="s">
        <v>108</v>
      </c>
      <c r="B6" s="26">
        <v>1100</v>
      </c>
      <c r="C6" s="172"/>
      <c r="D6" s="172" t="s">
        <v>290</v>
      </c>
      <c r="E6" s="230" t="s">
        <v>617</v>
      </c>
      <c r="F6" s="26"/>
      <c r="G6" s="26"/>
      <c r="H6" s="26"/>
      <c r="I6" s="26"/>
    </row>
    <row r="7" spans="1:10" ht="39.75" customHeight="1" x14ac:dyDescent="0.25">
      <c r="A7" s="25" t="s">
        <v>517</v>
      </c>
      <c r="B7" s="26"/>
      <c r="C7" s="172">
        <v>2</v>
      </c>
      <c r="D7" s="172" t="s">
        <v>290</v>
      </c>
      <c r="E7" s="230" t="s">
        <v>617</v>
      </c>
      <c r="F7" s="222" t="s">
        <v>518</v>
      </c>
      <c r="G7" s="223">
        <v>2</v>
      </c>
      <c r="H7" s="24">
        <v>3</v>
      </c>
      <c r="I7" s="222" t="s">
        <v>519</v>
      </c>
      <c r="J7" t="s">
        <v>520</v>
      </c>
    </row>
    <row r="8" spans="1:10" ht="51" x14ac:dyDescent="0.25">
      <c r="A8" s="25" t="s">
        <v>517</v>
      </c>
      <c r="B8" s="26"/>
      <c r="C8" s="172">
        <v>2</v>
      </c>
      <c r="D8" s="172" t="s">
        <v>290</v>
      </c>
      <c r="E8" s="230" t="s">
        <v>617</v>
      </c>
      <c r="F8" s="222" t="s">
        <v>521</v>
      </c>
      <c r="G8" s="224">
        <v>2</v>
      </c>
      <c r="H8" s="24">
        <v>8</v>
      </c>
      <c r="I8" s="222" t="s">
        <v>522</v>
      </c>
      <c r="J8" t="s">
        <v>523</v>
      </c>
    </row>
    <row r="9" spans="1:10" ht="51" x14ac:dyDescent="0.25">
      <c r="A9" s="25" t="s">
        <v>524</v>
      </c>
      <c r="B9" s="26"/>
      <c r="C9" s="172">
        <v>2</v>
      </c>
      <c r="D9" s="172" t="s">
        <v>290</v>
      </c>
      <c r="E9" s="230" t="s">
        <v>617</v>
      </c>
      <c r="F9" s="222" t="s">
        <v>521</v>
      </c>
      <c r="G9" s="224">
        <v>49.8</v>
      </c>
      <c r="H9" s="24">
        <v>4</v>
      </c>
      <c r="I9" s="222" t="s">
        <v>525</v>
      </c>
      <c r="J9" t="s">
        <v>526</v>
      </c>
    </row>
    <row r="10" spans="1:10" ht="60.6" customHeight="1" x14ac:dyDescent="0.25">
      <c r="A10" s="25" t="s">
        <v>517</v>
      </c>
      <c r="B10" s="26"/>
      <c r="C10" s="172">
        <v>2</v>
      </c>
      <c r="D10" s="172" t="s">
        <v>290</v>
      </c>
      <c r="E10" s="230" t="s">
        <v>617</v>
      </c>
      <c r="F10" s="222" t="s">
        <v>527</v>
      </c>
      <c r="G10" s="224">
        <v>2</v>
      </c>
      <c r="H10" s="24">
        <v>8</v>
      </c>
      <c r="I10" s="59" t="s">
        <v>528</v>
      </c>
      <c r="J10" t="s">
        <v>529</v>
      </c>
    </row>
    <row r="11" spans="1:10" ht="56.45" customHeight="1" x14ac:dyDescent="0.25">
      <c r="A11" s="25" t="s">
        <v>517</v>
      </c>
      <c r="B11" s="26"/>
      <c r="C11" s="172">
        <v>2</v>
      </c>
      <c r="D11" s="172" t="s">
        <v>290</v>
      </c>
      <c r="E11" s="230" t="s">
        <v>617</v>
      </c>
      <c r="F11" s="222" t="s">
        <v>527</v>
      </c>
      <c r="G11" s="224">
        <v>2</v>
      </c>
      <c r="H11" s="24">
        <v>3</v>
      </c>
      <c r="I11" s="222" t="s">
        <v>519</v>
      </c>
      <c r="J11" t="s">
        <v>530</v>
      </c>
    </row>
    <row r="12" spans="1:10" ht="33.6" customHeight="1" x14ac:dyDescent="0.25">
      <c r="A12" s="25" t="s">
        <v>517</v>
      </c>
      <c r="B12" s="26"/>
      <c r="C12" s="172">
        <v>2</v>
      </c>
      <c r="D12" s="172" t="s">
        <v>290</v>
      </c>
      <c r="E12" s="230" t="s">
        <v>617</v>
      </c>
      <c r="F12" s="222" t="s">
        <v>531</v>
      </c>
      <c r="G12" s="224">
        <v>2</v>
      </c>
      <c r="H12" s="24">
        <v>3</v>
      </c>
      <c r="I12" s="222" t="s">
        <v>519</v>
      </c>
      <c r="J12" t="s">
        <v>532</v>
      </c>
    </row>
    <row r="13" spans="1:10" ht="30" x14ac:dyDescent="0.25">
      <c r="A13" s="25" t="s">
        <v>517</v>
      </c>
      <c r="B13" s="26"/>
      <c r="C13" s="172">
        <v>2</v>
      </c>
      <c r="D13" s="172" t="s">
        <v>290</v>
      </c>
      <c r="E13" s="230" t="s">
        <v>617</v>
      </c>
      <c r="F13" s="222" t="s">
        <v>533</v>
      </c>
      <c r="G13" s="224">
        <v>2</v>
      </c>
      <c r="H13" s="24">
        <v>3</v>
      </c>
      <c r="I13" s="222" t="s">
        <v>519</v>
      </c>
      <c r="J13" t="s">
        <v>534</v>
      </c>
    </row>
    <row r="14" spans="1:10" ht="30" x14ac:dyDescent="0.25">
      <c r="A14" s="25" t="s">
        <v>517</v>
      </c>
      <c r="B14" s="26"/>
      <c r="C14" s="172">
        <v>2</v>
      </c>
      <c r="D14" s="172" t="s">
        <v>290</v>
      </c>
      <c r="E14" s="230" t="s">
        <v>617</v>
      </c>
      <c r="F14" s="222" t="s">
        <v>535</v>
      </c>
      <c r="G14" s="224">
        <v>2</v>
      </c>
      <c r="H14" s="24">
        <v>3</v>
      </c>
      <c r="I14" s="222" t="s">
        <v>519</v>
      </c>
      <c r="J14" t="s">
        <v>534</v>
      </c>
    </row>
    <row r="15" spans="1:10" ht="26.45" customHeight="1" x14ac:dyDescent="0.25">
      <c r="A15" s="25" t="s">
        <v>517</v>
      </c>
      <c r="B15" s="26"/>
      <c r="C15" s="172">
        <v>2</v>
      </c>
      <c r="D15" s="172" t="s">
        <v>290</v>
      </c>
      <c r="E15" s="230" t="s">
        <v>617</v>
      </c>
      <c r="F15" s="222" t="s">
        <v>536</v>
      </c>
      <c r="G15" s="224">
        <v>2</v>
      </c>
      <c r="H15" s="24">
        <v>3</v>
      </c>
      <c r="I15" s="222" t="s">
        <v>519</v>
      </c>
      <c r="J15" t="s">
        <v>534</v>
      </c>
    </row>
    <row r="16" spans="1:10" ht="51" x14ac:dyDescent="0.25">
      <c r="A16" s="25" t="s">
        <v>517</v>
      </c>
      <c r="B16" s="26"/>
      <c r="C16" s="172">
        <v>2</v>
      </c>
      <c r="D16" s="172" t="s">
        <v>290</v>
      </c>
      <c r="E16" s="230" t="s">
        <v>617</v>
      </c>
      <c r="F16" s="222" t="s">
        <v>537</v>
      </c>
      <c r="G16" s="224">
        <v>26.9</v>
      </c>
      <c r="H16" s="24">
        <v>4</v>
      </c>
      <c r="I16" s="222" t="s">
        <v>525</v>
      </c>
      <c r="J16" t="s">
        <v>538</v>
      </c>
    </row>
    <row r="17" spans="1:10" ht="30" x14ac:dyDescent="0.25">
      <c r="A17" s="25" t="s">
        <v>517</v>
      </c>
      <c r="B17" s="26"/>
      <c r="C17" s="172">
        <v>2</v>
      </c>
      <c r="D17" s="172" t="s">
        <v>290</v>
      </c>
      <c r="E17" s="230" t="s">
        <v>617</v>
      </c>
      <c r="F17" s="222" t="s">
        <v>535</v>
      </c>
      <c r="G17" s="224">
        <v>46.6</v>
      </c>
      <c r="H17" s="24">
        <v>4</v>
      </c>
      <c r="I17" s="222" t="s">
        <v>539</v>
      </c>
      <c r="J17" t="s">
        <v>540</v>
      </c>
    </row>
    <row r="18" spans="1:10" ht="51" x14ac:dyDescent="0.25">
      <c r="A18" s="25" t="s">
        <v>524</v>
      </c>
      <c r="B18" s="26"/>
      <c r="C18" s="172">
        <v>2</v>
      </c>
      <c r="D18" s="172" t="s">
        <v>290</v>
      </c>
      <c r="E18" s="230" t="s">
        <v>617</v>
      </c>
      <c r="F18" s="222" t="s">
        <v>521</v>
      </c>
      <c r="G18" s="224">
        <v>13</v>
      </c>
      <c r="H18" s="24">
        <v>4</v>
      </c>
      <c r="I18" s="222" t="s">
        <v>525</v>
      </c>
      <c r="J18" t="s">
        <v>541</v>
      </c>
    </row>
    <row r="19" spans="1:10" ht="38.25" x14ac:dyDescent="0.25">
      <c r="A19" s="25" t="s">
        <v>517</v>
      </c>
      <c r="B19" s="26"/>
      <c r="C19" s="172">
        <v>2</v>
      </c>
      <c r="D19" s="194" t="s">
        <v>542</v>
      </c>
      <c r="E19" s="172" t="s">
        <v>599</v>
      </c>
      <c r="F19" s="222" t="s">
        <v>536</v>
      </c>
      <c r="G19" s="224">
        <v>1</v>
      </c>
      <c r="H19" s="24">
        <v>8</v>
      </c>
      <c r="I19" s="222" t="s">
        <v>543</v>
      </c>
      <c r="J19" t="s">
        <v>544</v>
      </c>
    </row>
    <row r="20" spans="1:10" ht="24" customHeight="1" x14ac:dyDescent="0.25">
      <c r="A20" s="25" t="s">
        <v>348</v>
      </c>
      <c r="B20" s="26">
        <v>2000</v>
      </c>
      <c r="C20" s="172" t="s">
        <v>410</v>
      </c>
      <c r="D20" s="172" t="s">
        <v>29</v>
      </c>
      <c r="E20" s="172" t="s">
        <v>29</v>
      </c>
      <c r="F20" s="172" t="s">
        <v>410</v>
      </c>
      <c r="G20" s="172" t="s">
        <v>410</v>
      </c>
      <c r="H20" s="172" t="s">
        <v>410</v>
      </c>
      <c r="I20" s="172" t="s">
        <v>410</v>
      </c>
    </row>
    <row r="21" spans="1:10" x14ac:dyDescent="0.25">
      <c r="A21" s="26" t="s">
        <v>108</v>
      </c>
      <c r="B21" s="26">
        <v>2100</v>
      </c>
      <c r="C21" s="172" t="s">
        <v>410</v>
      </c>
      <c r="D21" s="172" t="s">
        <v>290</v>
      </c>
      <c r="E21" s="172"/>
      <c r="F21" s="172" t="s">
        <v>410</v>
      </c>
      <c r="G21" s="172" t="s">
        <v>410</v>
      </c>
      <c r="H21" s="172" t="s">
        <v>410</v>
      </c>
      <c r="I21" s="172" t="s">
        <v>410</v>
      </c>
    </row>
    <row r="22" spans="1:10" x14ac:dyDescent="0.25">
      <c r="A22" s="26"/>
      <c r="B22" s="26"/>
      <c r="C22" s="26"/>
      <c r="D22" s="172"/>
      <c r="E22" s="172"/>
      <c r="F22" s="26"/>
      <c r="G22" s="26"/>
      <c r="H22" s="26"/>
      <c r="I22" s="26"/>
    </row>
    <row r="23" spans="1:10" ht="30" customHeight="1" x14ac:dyDescent="0.25">
      <c r="A23" s="25" t="s">
        <v>292</v>
      </c>
      <c r="B23" s="26">
        <v>3000</v>
      </c>
      <c r="C23" s="172" t="s">
        <v>410</v>
      </c>
      <c r="D23" s="172" t="s">
        <v>29</v>
      </c>
      <c r="E23" s="172" t="s">
        <v>29</v>
      </c>
      <c r="F23" s="172" t="s">
        <v>410</v>
      </c>
      <c r="G23" s="172" t="s">
        <v>410</v>
      </c>
      <c r="H23" s="172" t="s">
        <v>410</v>
      </c>
      <c r="I23" s="172" t="s">
        <v>410</v>
      </c>
    </row>
    <row r="24" spans="1:10" x14ac:dyDescent="0.25">
      <c r="A24" s="26" t="s">
        <v>108</v>
      </c>
      <c r="B24" s="26">
        <v>3100</v>
      </c>
      <c r="C24" s="172" t="s">
        <v>410</v>
      </c>
      <c r="D24" s="172" t="s">
        <v>290</v>
      </c>
      <c r="E24" s="172"/>
      <c r="F24" s="172" t="s">
        <v>410</v>
      </c>
      <c r="G24" s="172" t="s">
        <v>410</v>
      </c>
      <c r="H24" s="172" t="s">
        <v>410</v>
      </c>
      <c r="I24" s="172" t="s">
        <v>410</v>
      </c>
    </row>
    <row r="25" spans="1:10" x14ac:dyDescent="0.25">
      <c r="A25" s="26"/>
      <c r="B25" s="26"/>
      <c r="C25" s="26"/>
      <c r="D25" s="172"/>
      <c r="E25" s="172"/>
      <c r="F25" s="26"/>
      <c r="G25" s="26"/>
      <c r="H25" s="26"/>
      <c r="I25" s="26"/>
    </row>
    <row r="26" spans="1:10" ht="32.25" customHeight="1" x14ac:dyDescent="0.25">
      <c r="A26" s="25" t="s">
        <v>293</v>
      </c>
      <c r="B26" s="26">
        <v>4000</v>
      </c>
      <c r="C26" s="172" t="s">
        <v>410</v>
      </c>
      <c r="D26" s="172" t="s">
        <v>29</v>
      </c>
      <c r="E26" s="172" t="s">
        <v>29</v>
      </c>
      <c r="F26" s="172" t="s">
        <v>410</v>
      </c>
      <c r="G26" s="172" t="s">
        <v>410</v>
      </c>
      <c r="H26" s="172" t="s">
        <v>410</v>
      </c>
      <c r="I26" s="172" t="s">
        <v>410</v>
      </c>
    </row>
    <row r="27" spans="1:10" x14ac:dyDescent="0.25">
      <c r="A27" s="26" t="s">
        <v>108</v>
      </c>
      <c r="B27" s="26">
        <v>4100</v>
      </c>
      <c r="C27" s="172" t="s">
        <v>410</v>
      </c>
      <c r="D27" s="172" t="s">
        <v>290</v>
      </c>
      <c r="E27" s="172"/>
      <c r="F27" s="172" t="s">
        <v>410</v>
      </c>
      <c r="G27" s="172" t="s">
        <v>410</v>
      </c>
      <c r="H27" s="172" t="s">
        <v>410</v>
      </c>
      <c r="I27" s="172" t="s">
        <v>410</v>
      </c>
    </row>
    <row r="28" spans="1:10" x14ac:dyDescent="0.25">
      <c r="A28" s="26"/>
      <c r="B28" s="26"/>
      <c r="C28" s="26"/>
      <c r="D28" s="172"/>
      <c r="E28" s="172"/>
      <c r="F28" s="26"/>
      <c r="G28" s="26"/>
      <c r="H28" s="26"/>
      <c r="I28" s="26"/>
    </row>
    <row r="29" spans="1:10" ht="29.25" customHeight="1" x14ac:dyDescent="0.25">
      <c r="A29" s="25" t="s">
        <v>291</v>
      </c>
      <c r="B29" s="26">
        <v>5000</v>
      </c>
      <c r="C29" s="172" t="s">
        <v>410</v>
      </c>
      <c r="D29" s="172" t="s">
        <v>29</v>
      </c>
      <c r="E29" s="172" t="s">
        <v>29</v>
      </c>
      <c r="F29" s="172" t="s">
        <v>410</v>
      </c>
      <c r="G29" s="172" t="s">
        <v>410</v>
      </c>
      <c r="H29" s="172" t="s">
        <v>410</v>
      </c>
      <c r="I29" s="172" t="s">
        <v>410</v>
      </c>
    </row>
    <row r="30" spans="1:10" x14ac:dyDescent="0.25">
      <c r="A30" s="26" t="s">
        <v>108</v>
      </c>
      <c r="B30" s="26">
        <v>5100</v>
      </c>
      <c r="C30" s="172" t="s">
        <v>410</v>
      </c>
      <c r="D30" s="196" t="s">
        <v>290</v>
      </c>
      <c r="E30" s="196"/>
      <c r="F30" s="172" t="s">
        <v>410</v>
      </c>
      <c r="G30" s="172" t="s">
        <v>410</v>
      </c>
      <c r="H30" s="172" t="s">
        <v>410</v>
      </c>
      <c r="I30" s="172" t="s">
        <v>410</v>
      </c>
    </row>
    <row r="31" spans="1:10" x14ac:dyDescent="0.25">
      <c r="A31" s="26"/>
      <c r="B31" s="26"/>
      <c r="C31" s="8"/>
      <c r="D31" s="196"/>
      <c r="E31" s="196"/>
      <c r="F31" s="8"/>
      <c r="G31" s="8"/>
      <c r="H31" s="8"/>
      <c r="I31" s="8"/>
    </row>
    <row r="32" spans="1:10" x14ac:dyDescent="0.25">
      <c r="A32" s="26" t="s">
        <v>135</v>
      </c>
      <c r="B32" s="26">
        <v>9000</v>
      </c>
      <c r="C32" s="8"/>
      <c r="D32" s="196"/>
      <c r="E32" s="196"/>
      <c r="F32" s="8"/>
      <c r="G32" s="171">
        <v>153.30000000000001</v>
      </c>
      <c r="H32" s="8"/>
      <c r="I32" s="8"/>
    </row>
    <row r="33" spans="1:12" x14ac:dyDescent="0.25">
      <c r="A33" s="236" t="s">
        <v>618</v>
      </c>
    </row>
    <row r="34" spans="1:12" ht="18" x14ac:dyDescent="0.25">
      <c r="A34" s="68" t="s">
        <v>349</v>
      </c>
    </row>
    <row r="35" spans="1:12" ht="79.5" customHeight="1" x14ac:dyDescent="0.25">
      <c r="A35" s="388" t="s">
        <v>350</v>
      </c>
      <c r="B35" s="388"/>
      <c r="C35" s="388"/>
      <c r="D35" s="388"/>
      <c r="E35" s="388"/>
      <c r="F35" s="388"/>
      <c r="G35" s="388"/>
      <c r="H35" s="388"/>
      <c r="I35" s="388"/>
    </row>
    <row r="36" spans="1:12" ht="52.5" customHeight="1" x14ac:dyDescent="0.25">
      <c r="A36" s="389" t="s">
        <v>351</v>
      </c>
      <c r="B36" s="390"/>
      <c r="C36" s="390"/>
      <c r="D36" s="390"/>
      <c r="E36" s="390"/>
      <c r="F36" s="390"/>
      <c r="G36" s="390"/>
      <c r="H36" s="390"/>
      <c r="I36" s="390"/>
    </row>
    <row r="37" spans="1:12" ht="18.75" customHeight="1" x14ac:dyDescent="0.25">
      <c r="A37" s="62" t="s">
        <v>352</v>
      </c>
    </row>
    <row r="38" spans="1:12" ht="19.5" customHeight="1" x14ac:dyDescent="0.25">
      <c r="A38" s="62" t="s">
        <v>353</v>
      </c>
    </row>
    <row r="39" spans="1:12" ht="36.75" customHeight="1" x14ac:dyDescent="0.25">
      <c r="A39" s="389" t="s">
        <v>354</v>
      </c>
      <c r="B39" s="389"/>
      <c r="C39" s="389"/>
      <c r="D39" s="389"/>
      <c r="E39" s="389"/>
      <c r="F39" s="389"/>
      <c r="G39" s="389"/>
      <c r="H39" s="389"/>
      <c r="I39" s="389"/>
    </row>
    <row r="40" spans="1:12" ht="36.75" customHeight="1" x14ac:dyDescent="0.25">
      <c r="A40" s="79"/>
      <c r="B40" s="79"/>
      <c r="C40" s="79"/>
      <c r="D40" s="79"/>
      <c r="E40" s="79"/>
      <c r="F40" s="79"/>
      <c r="G40" s="79"/>
      <c r="H40" s="79"/>
      <c r="I40" s="79"/>
    </row>
    <row r="41" spans="1:12" ht="36.75" customHeight="1" x14ac:dyDescent="0.3">
      <c r="A41" s="15" t="s">
        <v>295</v>
      </c>
      <c r="B41" s="63"/>
      <c r="C41" s="63"/>
      <c r="D41" s="63"/>
      <c r="E41" s="79"/>
      <c r="F41" s="385" t="s">
        <v>555</v>
      </c>
      <c r="G41" s="385"/>
      <c r="H41" s="79"/>
      <c r="I41" s="391" t="s">
        <v>560</v>
      </c>
      <c r="J41" s="391"/>
      <c r="K41" s="391"/>
      <c r="L41" s="391"/>
    </row>
    <row r="42" spans="1:12" ht="17.25" customHeight="1" x14ac:dyDescent="0.25">
      <c r="A42" s="79"/>
      <c r="B42" s="79"/>
      <c r="C42" s="79" t="s">
        <v>296</v>
      </c>
      <c r="D42" s="79"/>
      <c r="E42" s="79"/>
      <c r="F42" s="273" t="s">
        <v>297</v>
      </c>
      <c r="G42" s="273"/>
      <c r="H42" s="79"/>
      <c r="I42" s="79"/>
    </row>
    <row r="43" spans="1:12" ht="24" customHeight="1" x14ac:dyDescent="0.3">
      <c r="A43" s="15" t="s">
        <v>294</v>
      </c>
    </row>
    <row r="44" spans="1:12" ht="24.75" customHeight="1" x14ac:dyDescent="0.3">
      <c r="A44" s="40" t="s">
        <v>556</v>
      </c>
      <c r="B44" s="63"/>
      <c r="C44" s="63"/>
      <c r="D44" s="63"/>
      <c r="E44" s="79"/>
      <c r="F44" s="385" t="s">
        <v>555</v>
      </c>
      <c r="G44" s="385"/>
      <c r="H44" s="79"/>
      <c r="I44" s="391" t="s">
        <v>560</v>
      </c>
      <c r="J44" s="391"/>
      <c r="K44" s="391"/>
      <c r="L44" s="391"/>
    </row>
    <row r="45" spans="1:12" ht="18.75" customHeight="1" x14ac:dyDescent="0.25">
      <c r="A45" s="61" t="s">
        <v>298</v>
      </c>
      <c r="B45" s="79"/>
      <c r="C45" s="79" t="s">
        <v>296</v>
      </c>
      <c r="D45" s="79"/>
      <c r="E45" s="79"/>
      <c r="F45" s="273" t="s">
        <v>297</v>
      </c>
      <c r="G45" s="273"/>
      <c r="H45" s="79"/>
      <c r="I45" s="79"/>
    </row>
    <row r="46" spans="1:12" ht="18.75" x14ac:dyDescent="0.3">
      <c r="A46" s="13"/>
      <c r="B46" s="13"/>
      <c r="C46" s="13"/>
      <c r="D46" s="13"/>
      <c r="E46" s="13"/>
      <c r="F46" s="13"/>
      <c r="G46" s="13"/>
      <c r="H46" s="13"/>
      <c r="I46" s="13"/>
    </row>
    <row r="47" spans="1:12" ht="18.75" x14ac:dyDescent="0.3">
      <c r="A47" s="13" t="s">
        <v>240</v>
      </c>
      <c r="B47" s="13"/>
      <c r="C47" s="13"/>
      <c r="D47" s="13"/>
      <c r="E47" s="13"/>
      <c r="F47" s="13"/>
      <c r="G47" s="13"/>
      <c r="H47" s="13"/>
      <c r="I47" s="13"/>
    </row>
    <row r="48" spans="1:12" ht="18.75" x14ac:dyDescent="0.3">
      <c r="A48" s="13"/>
      <c r="B48" s="13"/>
      <c r="C48" s="13"/>
      <c r="D48" s="13"/>
      <c r="E48" s="13"/>
      <c r="F48" s="13"/>
      <c r="G48" s="13"/>
      <c r="H48" s="13"/>
      <c r="I48" s="13"/>
    </row>
    <row r="49" spans="1:9" ht="77.25" customHeight="1" x14ac:dyDescent="0.25">
      <c r="A49" s="69" t="s">
        <v>355</v>
      </c>
      <c r="B49" s="63" t="s">
        <v>299</v>
      </c>
      <c r="C49" s="63"/>
      <c r="D49" s="63"/>
      <c r="E49" s="79"/>
      <c r="F49" s="63"/>
      <c r="G49" s="63"/>
      <c r="H49" s="79"/>
      <c r="I49" s="64" t="s">
        <v>300</v>
      </c>
    </row>
    <row r="50" spans="1:9" ht="18.75" x14ac:dyDescent="0.3">
      <c r="A50" s="13"/>
      <c r="B50" s="79"/>
      <c r="C50" s="79" t="s">
        <v>296</v>
      </c>
      <c r="D50" s="79"/>
      <c r="E50" s="79"/>
      <c r="F50" s="273" t="s">
        <v>297</v>
      </c>
      <c r="G50" s="273"/>
      <c r="H50" s="79"/>
      <c r="I50" s="79"/>
    </row>
    <row r="51" spans="1:9" ht="24" customHeight="1" x14ac:dyDescent="0.3">
      <c r="A51" s="15" t="s">
        <v>294</v>
      </c>
    </row>
    <row r="52" spans="1:9" ht="26.25" customHeight="1" x14ac:dyDescent="0.3">
      <c r="A52" s="40"/>
      <c r="B52" s="63"/>
      <c r="C52" s="63"/>
      <c r="D52" s="63"/>
      <c r="E52" s="79"/>
      <c r="F52" s="63"/>
      <c r="G52" s="63"/>
      <c r="H52" s="79"/>
      <c r="I52" s="64" t="s">
        <v>300</v>
      </c>
    </row>
    <row r="53" spans="1:9" ht="18.75" customHeight="1" x14ac:dyDescent="0.25">
      <c r="A53" s="61" t="s">
        <v>298</v>
      </c>
      <c r="B53" s="79"/>
      <c r="C53" s="79" t="s">
        <v>296</v>
      </c>
      <c r="D53" s="79"/>
      <c r="E53" s="79"/>
      <c r="F53" s="273" t="s">
        <v>297</v>
      </c>
      <c r="G53" s="273"/>
      <c r="H53" s="79"/>
      <c r="I53" s="79"/>
    </row>
    <row r="54" spans="1:9" ht="18.75" x14ac:dyDescent="0.3">
      <c r="A54" s="13"/>
      <c r="B54" s="13"/>
      <c r="C54" s="13"/>
      <c r="D54" s="13"/>
      <c r="E54" s="13"/>
      <c r="F54" s="13"/>
      <c r="G54" s="13"/>
      <c r="H54" s="13"/>
      <c r="I54" s="13"/>
    </row>
  </sheetData>
  <mergeCells count="20">
    <mergeCell ref="F53:G53"/>
    <mergeCell ref="A1:I1"/>
    <mergeCell ref="H2:H3"/>
    <mergeCell ref="I2:I3"/>
    <mergeCell ref="A2:A3"/>
    <mergeCell ref="B2:B3"/>
    <mergeCell ref="C2:C3"/>
    <mergeCell ref="D2:E2"/>
    <mergeCell ref="F2:F3"/>
    <mergeCell ref="G2:G3"/>
    <mergeCell ref="A35:I35"/>
    <mergeCell ref="A36:I36"/>
    <mergeCell ref="A39:I39"/>
    <mergeCell ref="I41:L41"/>
    <mergeCell ref="I44:L44"/>
    <mergeCell ref="F41:G41"/>
    <mergeCell ref="F44:G44"/>
    <mergeCell ref="F42:G42"/>
    <mergeCell ref="F45:G45"/>
    <mergeCell ref="F50:G5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rowBreaks count="1" manualBreakCount="1">
    <brk id="27" max="8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view="pageBreakPreview" topLeftCell="A4" zoomScale="110" zoomScaleNormal="100" zoomScaleSheetLayoutView="110" workbookViewId="0">
      <selection activeCell="K7" sqref="K7:L7"/>
    </sheetView>
  </sheetViews>
  <sheetFormatPr defaultRowHeight="15" x14ac:dyDescent="0.25"/>
  <cols>
    <col min="1" max="1" width="3.85546875" customWidth="1"/>
    <col min="2" max="2" width="19.5703125" customWidth="1"/>
    <col min="3" max="3" width="19.28515625" customWidth="1"/>
    <col min="4" max="4" width="8.85546875" customWidth="1"/>
    <col min="5" max="5" width="8" customWidth="1"/>
    <col min="6" max="6" width="13.85546875" customWidth="1"/>
    <col min="7" max="7" width="8.42578125" customWidth="1"/>
    <col min="9" max="9" width="16.7109375" customWidth="1"/>
    <col min="10" max="10" width="12.140625" style="94" customWidth="1"/>
    <col min="11" max="11" width="7.85546875" customWidth="1"/>
    <col min="12" max="12" width="12.140625" customWidth="1"/>
    <col min="13" max="13" width="10.28515625" bestFit="1" customWidth="1"/>
  </cols>
  <sheetData>
    <row r="1" spans="1:14" ht="27" customHeight="1" x14ac:dyDescent="0.25">
      <c r="A1" s="289" t="s">
        <v>315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</row>
    <row r="2" spans="1:14" ht="9.7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80"/>
      <c r="K2" s="17"/>
      <c r="L2" s="17"/>
      <c r="M2" s="17"/>
      <c r="N2" s="17"/>
    </row>
    <row r="3" spans="1:14" ht="35.25" customHeight="1" x14ac:dyDescent="0.25">
      <c r="A3" s="265" t="s">
        <v>15</v>
      </c>
      <c r="B3" s="265"/>
      <c r="C3" s="265"/>
      <c r="D3" s="265" t="s">
        <v>16</v>
      </c>
      <c r="E3" s="265" t="s">
        <v>17</v>
      </c>
      <c r="F3" s="265" t="s">
        <v>18</v>
      </c>
      <c r="G3" s="265"/>
      <c r="H3" s="265"/>
      <c r="I3" s="265" t="s">
        <v>23</v>
      </c>
      <c r="J3" s="291" t="s">
        <v>598</v>
      </c>
      <c r="K3" s="265" t="s">
        <v>24</v>
      </c>
      <c r="L3" s="265"/>
      <c r="M3" s="265"/>
      <c r="N3" s="265"/>
    </row>
    <row r="4" spans="1:14" ht="22.5" customHeight="1" x14ac:dyDescent="0.25">
      <c r="A4" s="265"/>
      <c r="B4" s="265"/>
      <c r="C4" s="265"/>
      <c r="D4" s="265"/>
      <c r="E4" s="265"/>
      <c r="F4" s="265" t="s">
        <v>19</v>
      </c>
      <c r="G4" s="265"/>
      <c r="H4" s="265" t="s">
        <v>22</v>
      </c>
      <c r="I4" s="265"/>
      <c r="J4" s="291"/>
      <c r="K4" s="265" t="s">
        <v>25</v>
      </c>
      <c r="L4" s="265"/>
      <c r="M4" s="265" t="s">
        <v>27</v>
      </c>
      <c r="N4" s="265" t="s">
        <v>26</v>
      </c>
    </row>
    <row r="5" spans="1:14" ht="32.25" customHeight="1" x14ac:dyDescent="0.25">
      <c r="A5" s="265"/>
      <c r="B5" s="265"/>
      <c r="C5" s="265"/>
      <c r="D5" s="265"/>
      <c r="E5" s="265"/>
      <c r="F5" s="74" t="s">
        <v>20</v>
      </c>
      <c r="G5" s="74" t="s">
        <v>21</v>
      </c>
      <c r="H5" s="265"/>
      <c r="I5" s="265"/>
      <c r="J5" s="291"/>
      <c r="K5" s="265"/>
      <c r="L5" s="265"/>
      <c r="M5" s="265"/>
      <c r="N5" s="265"/>
    </row>
    <row r="6" spans="1:14" ht="15" customHeight="1" x14ac:dyDescent="0.25">
      <c r="A6" s="290">
        <v>1</v>
      </c>
      <c r="B6" s="290"/>
      <c r="C6" s="290"/>
      <c r="D6" s="75">
        <v>2</v>
      </c>
      <c r="E6" s="75">
        <v>3</v>
      </c>
      <c r="F6" s="75">
        <v>4</v>
      </c>
      <c r="G6" s="75">
        <v>5</v>
      </c>
      <c r="H6" s="75">
        <v>6</v>
      </c>
      <c r="I6" s="75">
        <v>7</v>
      </c>
      <c r="J6" s="81">
        <v>8</v>
      </c>
      <c r="K6" s="290">
        <v>9</v>
      </c>
      <c r="L6" s="290"/>
      <c r="M6" s="75">
        <v>10</v>
      </c>
      <c r="N6" s="75">
        <v>11</v>
      </c>
    </row>
    <row r="7" spans="1:14" x14ac:dyDescent="0.25">
      <c r="A7" s="292" t="s">
        <v>369</v>
      </c>
      <c r="B7" s="292"/>
      <c r="C7" s="292"/>
      <c r="D7" s="207" t="s">
        <v>370</v>
      </c>
      <c r="E7" s="208">
        <v>1000</v>
      </c>
      <c r="F7" s="118" t="s">
        <v>371</v>
      </c>
      <c r="G7" s="207">
        <v>876</v>
      </c>
      <c r="H7" s="207">
        <v>65</v>
      </c>
      <c r="I7" s="177">
        <f ca="1">495793.59-(495793.59/118*18)</f>
        <v>420164.05932203389</v>
      </c>
      <c r="J7" s="150"/>
      <c r="K7" s="293" t="s">
        <v>372</v>
      </c>
      <c r="L7" s="294"/>
      <c r="M7" s="84">
        <v>44861</v>
      </c>
      <c r="N7" s="83">
        <v>150</v>
      </c>
    </row>
    <row r="8" spans="1:14" ht="45.75" customHeight="1" x14ac:dyDescent="0.25">
      <c r="A8" s="284" t="s">
        <v>604</v>
      </c>
      <c r="B8" s="285"/>
      <c r="C8" s="286"/>
      <c r="D8" s="118" t="s">
        <v>373</v>
      </c>
      <c r="E8" s="208">
        <v>2000</v>
      </c>
      <c r="F8" s="118" t="s">
        <v>371</v>
      </c>
      <c r="G8" s="118">
        <v>876</v>
      </c>
      <c r="H8" s="118"/>
      <c r="I8" s="190">
        <f ca="1">SUM(I9:I13)</f>
        <v>7498220.3389830505</v>
      </c>
      <c r="J8" s="151"/>
      <c r="K8" s="202" t="s">
        <v>372</v>
      </c>
      <c r="L8" s="203"/>
      <c r="M8" s="204">
        <v>44861</v>
      </c>
      <c r="N8" s="198">
        <v>150</v>
      </c>
    </row>
    <row r="9" spans="1:14" ht="48" customHeight="1" x14ac:dyDescent="0.25">
      <c r="A9" s="258" t="s">
        <v>605</v>
      </c>
      <c r="B9" s="259"/>
      <c r="C9" s="260"/>
      <c r="D9" s="77" t="s">
        <v>373</v>
      </c>
      <c r="E9" s="74"/>
      <c r="F9" s="77" t="s">
        <v>371</v>
      </c>
      <c r="G9" s="77">
        <v>876</v>
      </c>
      <c r="H9" s="77">
        <v>4539</v>
      </c>
      <c r="I9" s="92">
        <f ca="1">6929700-(6929700/118*18)</f>
        <v>5872627.118644068</v>
      </c>
      <c r="J9" s="151">
        <v>1500</v>
      </c>
      <c r="K9" s="178"/>
      <c r="L9" s="179"/>
      <c r="M9" s="182"/>
      <c r="N9" s="184"/>
    </row>
    <row r="10" spans="1:14" ht="34.5" customHeight="1" x14ac:dyDescent="0.25">
      <c r="A10" s="295" t="s">
        <v>606</v>
      </c>
      <c r="B10" s="296"/>
      <c r="C10" s="297"/>
      <c r="D10" s="77" t="s">
        <v>373</v>
      </c>
      <c r="E10" s="74"/>
      <c r="F10" s="77" t="s">
        <v>371</v>
      </c>
      <c r="G10" s="77">
        <v>876</v>
      </c>
      <c r="H10" s="86">
        <v>1631</v>
      </c>
      <c r="I10" s="92">
        <f ca="1">652400-(652400/118*18)</f>
        <v>552881.35593220335</v>
      </c>
      <c r="J10" s="151">
        <v>400</v>
      </c>
      <c r="K10" s="178"/>
      <c r="L10" s="179"/>
      <c r="M10" s="182"/>
      <c r="N10" s="184"/>
    </row>
    <row r="11" spans="1:14" ht="38.25" customHeight="1" x14ac:dyDescent="0.25">
      <c r="A11" s="295" t="s">
        <v>607</v>
      </c>
      <c r="B11" s="296"/>
      <c r="C11" s="297"/>
      <c r="D11" s="77" t="s">
        <v>373</v>
      </c>
      <c r="E11" s="74"/>
      <c r="F11" s="77" t="s">
        <v>371</v>
      </c>
      <c r="G11" s="77">
        <v>876</v>
      </c>
      <c r="H11" s="86">
        <v>952</v>
      </c>
      <c r="I11" s="92">
        <f ca="1">380800-(380800/118*18)</f>
        <v>322711.86440677964</v>
      </c>
      <c r="J11" s="151">
        <v>400</v>
      </c>
      <c r="K11" s="178"/>
      <c r="L11" s="179"/>
      <c r="M11" s="182"/>
      <c r="N11" s="184"/>
    </row>
    <row r="12" spans="1:14" ht="36.75" customHeight="1" x14ac:dyDescent="0.25">
      <c r="A12" s="295" t="s">
        <v>608</v>
      </c>
      <c r="B12" s="296"/>
      <c r="C12" s="297"/>
      <c r="D12" s="77" t="s">
        <v>373</v>
      </c>
      <c r="E12" s="74"/>
      <c r="F12" s="77" t="s">
        <v>371</v>
      </c>
      <c r="G12" s="77">
        <v>876</v>
      </c>
      <c r="H12" s="86">
        <v>92</v>
      </c>
      <c r="I12" s="92">
        <f ca="1">46000-(46000/118*18)</f>
        <v>38983.050847457627</v>
      </c>
      <c r="J12" s="151">
        <v>500</v>
      </c>
      <c r="K12" s="178"/>
      <c r="L12" s="179"/>
      <c r="M12" s="182"/>
      <c r="N12" s="184"/>
    </row>
    <row r="13" spans="1:14" ht="23.25" customHeight="1" x14ac:dyDescent="0.25">
      <c r="A13" s="258" t="s">
        <v>609</v>
      </c>
      <c r="B13" s="259"/>
      <c r="C13" s="260"/>
      <c r="D13" s="77" t="s">
        <v>373</v>
      </c>
      <c r="E13" s="74"/>
      <c r="F13" s="77" t="s">
        <v>371</v>
      </c>
      <c r="G13" s="77">
        <v>876</v>
      </c>
      <c r="H13" s="86">
        <v>1678</v>
      </c>
      <c r="I13" s="92">
        <f ca="1">839000-(839000/118*18)</f>
        <v>711016.94915254239</v>
      </c>
      <c r="J13" s="151">
        <v>500</v>
      </c>
      <c r="K13" s="180"/>
      <c r="L13" s="181"/>
      <c r="M13" s="183"/>
      <c r="N13" s="185"/>
    </row>
    <row r="14" spans="1:14" ht="29.25" customHeight="1" x14ac:dyDescent="0.25">
      <c r="A14" s="284" t="s">
        <v>610</v>
      </c>
      <c r="B14" s="285"/>
      <c r="C14" s="286"/>
      <c r="D14" s="118" t="s">
        <v>374</v>
      </c>
      <c r="E14" s="208">
        <v>3000</v>
      </c>
      <c r="F14" s="118"/>
      <c r="G14" s="118"/>
      <c r="H14" s="209"/>
      <c r="I14" s="190">
        <f ca="1">SUM(I15:I16)</f>
        <v>878333.89830508467</v>
      </c>
      <c r="J14" s="151"/>
      <c r="K14" s="202" t="s">
        <v>372</v>
      </c>
      <c r="L14" s="203"/>
      <c r="M14" s="204">
        <v>44861</v>
      </c>
      <c r="N14" s="198">
        <v>150</v>
      </c>
    </row>
    <row r="15" spans="1:14" ht="21.75" customHeight="1" x14ac:dyDescent="0.25">
      <c r="A15" s="258" t="s">
        <v>611</v>
      </c>
      <c r="B15" s="259"/>
      <c r="C15" s="260"/>
      <c r="D15" s="77" t="s">
        <v>374</v>
      </c>
      <c r="E15" s="74"/>
      <c r="F15" s="77" t="s">
        <v>375</v>
      </c>
      <c r="G15" s="77">
        <v>796</v>
      </c>
      <c r="H15" s="86">
        <v>87710</v>
      </c>
      <c r="I15" s="92">
        <f ca="1">1032088-(1032088/118*18)</f>
        <v>874650.84745762707</v>
      </c>
      <c r="J15" s="151">
        <v>12</v>
      </c>
      <c r="K15" s="178"/>
      <c r="L15" s="179"/>
      <c r="M15" s="182"/>
      <c r="N15" s="184"/>
    </row>
    <row r="16" spans="1:14" ht="48" customHeight="1" x14ac:dyDescent="0.25">
      <c r="A16" s="258" t="s">
        <v>612</v>
      </c>
      <c r="B16" s="259"/>
      <c r="C16" s="260"/>
      <c r="D16" s="77" t="s">
        <v>374</v>
      </c>
      <c r="E16" s="74"/>
      <c r="F16" s="77" t="s">
        <v>375</v>
      </c>
      <c r="G16" s="77">
        <v>796</v>
      </c>
      <c r="H16" s="86">
        <v>193</v>
      </c>
      <c r="I16" s="92">
        <f ca="1">4346-(4346/118*18)</f>
        <v>3683.0508474576272</v>
      </c>
      <c r="J16" s="151">
        <v>12</v>
      </c>
      <c r="K16" s="180"/>
      <c r="L16" s="181"/>
      <c r="M16" s="183"/>
      <c r="N16" s="185"/>
    </row>
    <row r="17" spans="1:14" ht="60" customHeight="1" x14ac:dyDescent="0.25">
      <c r="A17" s="284" t="s">
        <v>568</v>
      </c>
      <c r="B17" s="285"/>
      <c r="C17" s="286"/>
      <c r="D17" s="118" t="s">
        <v>376</v>
      </c>
      <c r="E17" s="208">
        <v>4000</v>
      </c>
      <c r="F17" s="118" t="s">
        <v>371</v>
      </c>
      <c r="G17" s="118">
        <v>876</v>
      </c>
      <c r="H17" s="209">
        <v>1</v>
      </c>
      <c r="I17" s="190">
        <f ca="1">350-(350/118*18)</f>
        <v>296.61016949152543</v>
      </c>
      <c r="J17" s="210">
        <v>350</v>
      </c>
      <c r="K17" s="281" t="s">
        <v>372</v>
      </c>
      <c r="L17" s="281"/>
      <c r="M17" s="205">
        <v>44861</v>
      </c>
      <c r="N17" s="172">
        <v>150</v>
      </c>
    </row>
    <row r="18" spans="1:14" ht="61.5" customHeight="1" x14ac:dyDescent="0.25">
      <c r="A18" s="284" t="s">
        <v>569</v>
      </c>
      <c r="B18" s="285"/>
      <c r="C18" s="286"/>
      <c r="D18" s="118" t="s">
        <v>377</v>
      </c>
      <c r="E18" s="208">
        <v>5000</v>
      </c>
      <c r="F18" s="118" t="s">
        <v>371</v>
      </c>
      <c r="G18" s="118">
        <v>876</v>
      </c>
      <c r="H18" s="209">
        <v>84</v>
      </c>
      <c r="I18" s="190">
        <f ca="1">167300-(167300/118*18)</f>
        <v>141779.66101694916</v>
      </c>
      <c r="J18" s="210">
        <v>2500</v>
      </c>
      <c r="K18" s="281" t="s">
        <v>372</v>
      </c>
      <c r="L18" s="281"/>
      <c r="M18" s="205">
        <v>44861</v>
      </c>
      <c r="N18" s="172">
        <v>150</v>
      </c>
    </row>
    <row r="19" spans="1:14" ht="29.25" customHeight="1" x14ac:dyDescent="0.25">
      <c r="A19" s="284" t="s">
        <v>570</v>
      </c>
      <c r="B19" s="285"/>
      <c r="C19" s="286"/>
      <c r="D19" s="118" t="s">
        <v>377</v>
      </c>
      <c r="E19" s="208">
        <v>6000</v>
      </c>
      <c r="F19" s="118" t="s">
        <v>371</v>
      </c>
      <c r="G19" s="118">
        <v>876</v>
      </c>
      <c r="H19" s="209">
        <v>7</v>
      </c>
      <c r="I19" s="190">
        <f ca="1">350-(350/118*18)</f>
        <v>296.61016949152543</v>
      </c>
      <c r="J19" s="210">
        <v>50</v>
      </c>
      <c r="K19" s="281" t="s">
        <v>372</v>
      </c>
      <c r="L19" s="281"/>
      <c r="M19" s="205">
        <v>44861</v>
      </c>
      <c r="N19" s="172">
        <v>150</v>
      </c>
    </row>
    <row r="20" spans="1:14" ht="61.5" customHeight="1" x14ac:dyDescent="0.25">
      <c r="A20" s="284" t="s">
        <v>571</v>
      </c>
      <c r="B20" s="285"/>
      <c r="C20" s="286"/>
      <c r="D20" s="118" t="s">
        <v>378</v>
      </c>
      <c r="E20" s="208">
        <v>7000</v>
      </c>
      <c r="F20" s="118" t="s">
        <v>371</v>
      </c>
      <c r="G20" s="118">
        <v>876</v>
      </c>
      <c r="H20" s="209">
        <v>4</v>
      </c>
      <c r="I20" s="190">
        <f ca="1">2295000-(2295000/118*18)</f>
        <v>1944915.2542372881</v>
      </c>
      <c r="J20" s="210">
        <v>65000</v>
      </c>
      <c r="K20" s="281" t="s">
        <v>372</v>
      </c>
      <c r="L20" s="281"/>
      <c r="M20" s="205">
        <v>44861</v>
      </c>
      <c r="N20" s="172">
        <v>150</v>
      </c>
    </row>
    <row r="21" spans="1:14" ht="48.75" customHeight="1" x14ac:dyDescent="0.25">
      <c r="A21" s="284" t="s">
        <v>572</v>
      </c>
      <c r="B21" s="285"/>
      <c r="C21" s="286"/>
      <c r="D21" s="118" t="s">
        <v>379</v>
      </c>
      <c r="E21" s="208">
        <v>8000</v>
      </c>
      <c r="F21" s="118" t="s">
        <v>375</v>
      </c>
      <c r="G21" s="118">
        <v>796</v>
      </c>
      <c r="H21" s="209">
        <v>22167</v>
      </c>
      <c r="I21" s="152">
        <f ca="1">2124186.9-(2124186.9/118*18)</f>
        <v>1800158.3898305083</v>
      </c>
      <c r="J21" s="210"/>
      <c r="K21" s="281" t="s">
        <v>372</v>
      </c>
      <c r="L21" s="281"/>
      <c r="M21" s="205">
        <v>44861</v>
      </c>
      <c r="N21" s="172">
        <v>150</v>
      </c>
    </row>
    <row r="22" spans="1:14" x14ac:dyDescent="0.25">
      <c r="A22" s="287"/>
      <c r="B22" s="287"/>
      <c r="C22" s="287"/>
      <c r="D22" s="8"/>
      <c r="E22" s="83"/>
      <c r="F22" s="83"/>
      <c r="G22" s="83"/>
      <c r="H22" s="83"/>
      <c r="I22" s="82"/>
      <c r="J22" s="150"/>
      <c r="K22" s="288"/>
      <c r="L22" s="288"/>
      <c r="M22" s="83"/>
      <c r="N22" s="83"/>
    </row>
    <row r="23" spans="1:14" x14ac:dyDescent="0.25">
      <c r="A23" s="87"/>
      <c r="B23" s="87"/>
      <c r="C23" s="87"/>
      <c r="D23" s="88" t="s">
        <v>28</v>
      </c>
      <c r="E23" s="88">
        <v>9000</v>
      </c>
      <c r="F23" s="88" t="s">
        <v>29</v>
      </c>
      <c r="G23" s="88" t="s">
        <v>29</v>
      </c>
      <c r="H23" s="88"/>
      <c r="I23" s="153">
        <f ca="1">I7+I8+I14+I17+I18+I19+I20+I21</f>
        <v>12684164.822033897</v>
      </c>
      <c r="J23" s="154"/>
      <c r="K23" s="255" t="s">
        <v>29</v>
      </c>
      <c r="L23" s="257"/>
      <c r="M23" s="74" t="s">
        <v>29</v>
      </c>
      <c r="N23" s="74" t="s">
        <v>29</v>
      </c>
    </row>
    <row r="24" spans="1:14" x14ac:dyDescent="0.25">
      <c r="A24" t="s">
        <v>599</v>
      </c>
      <c r="B24" s="206" t="s">
        <v>600</v>
      </c>
      <c r="C24" s="200"/>
      <c r="D24" s="200"/>
      <c r="E24" s="200"/>
      <c r="F24" s="200"/>
      <c r="G24" s="200"/>
      <c r="J24" s="89"/>
    </row>
    <row r="25" spans="1:14" ht="18.75" customHeight="1" x14ac:dyDescent="0.25">
      <c r="A25" s="244" t="s">
        <v>316</v>
      </c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</row>
    <row r="26" spans="1:14" x14ac:dyDescent="0.25">
      <c r="J26" s="90"/>
    </row>
    <row r="27" spans="1:14" ht="53.25" customHeight="1" x14ac:dyDescent="0.25">
      <c r="A27" s="74" t="s">
        <v>30</v>
      </c>
      <c r="B27" s="265" t="s">
        <v>31</v>
      </c>
      <c r="C27" s="265"/>
      <c r="D27" s="265" t="s">
        <v>32</v>
      </c>
      <c r="E27" s="265"/>
      <c r="F27" s="265"/>
      <c r="G27" s="265" t="s">
        <v>33</v>
      </c>
      <c r="H27" s="265"/>
      <c r="J27" s="89"/>
    </row>
    <row r="28" spans="1:14" ht="12.75" customHeight="1" x14ac:dyDescent="0.25">
      <c r="A28" s="91">
        <v>1</v>
      </c>
      <c r="B28" s="298">
        <v>2</v>
      </c>
      <c r="C28" s="299"/>
      <c r="D28" s="298">
        <v>3</v>
      </c>
      <c r="E28" s="300"/>
      <c r="F28" s="299"/>
      <c r="G28" s="298">
        <v>4</v>
      </c>
      <c r="H28" s="299"/>
      <c r="J28" s="89"/>
    </row>
    <row r="29" spans="1:14" x14ac:dyDescent="0.25">
      <c r="A29" s="8">
        <v>1</v>
      </c>
      <c r="B29" s="261" t="s">
        <v>563</v>
      </c>
      <c r="C29" s="262"/>
      <c r="D29" s="282" t="s">
        <v>564</v>
      </c>
      <c r="E29" s="282"/>
      <c r="F29" s="282"/>
      <c r="G29" s="305">
        <v>1385886.93</v>
      </c>
      <c r="H29" s="305"/>
      <c r="J29" s="89"/>
    </row>
    <row r="30" spans="1:14" x14ac:dyDescent="0.25">
      <c r="A30" s="8">
        <v>2</v>
      </c>
      <c r="B30" s="261" t="s">
        <v>380</v>
      </c>
      <c r="C30" s="262"/>
      <c r="D30" s="282" t="s">
        <v>565</v>
      </c>
      <c r="E30" s="282"/>
      <c r="F30" s="282"/>
      <c r="G30" s="283">
        <v>532157.06999999995</v>
      </c>
      <c r="H30" s="283"/>
      <c r="J30" s="89"/>
    </row>
    <row r="31" spans="1:14" x14ac:dyDescent="0.25">
      <c r="A31" s="8">
        <v>3</v>
      </c>
      <c r="B31" s="191" t="s">
        <v>561</v>
      </c>
      <c r="C31" s="192"/>
      <c r="D31" s="282" t="s">
        <v>566</v>
      </c>
      <c r="E31" s="282"/>
      <c r="F31" s="282"/>
      <c r="G31" s="283">
        <v>2845623.19</v>
      </c>
      <c r="H31" s="283"/>
      <c r="J31" s="89"/>
    </row>
    <row r="32" spans="1:14" x14ac:dyDescent="0.25">
      <c r="A32" s="8">
        <v>4</v>
      </c>
      <c r="B32" s="261" t="s">
        <v>562</v>
      </c>
      <c r="C32" s="262"/>
      <c r="D32" s="282" t="s">
        <v>567</v>
      </c>
      <c r="E32" s="282"/>
      <c r="F32" s="282"/>
      <c r="G32" s="283">
        <v>66190.83</v>
      </c>
      <c r="H32" s="283"/>
      <c r="J32" s="89"/>
    </row>
    <row r="33" spans="1:10" x14ac:dyDescent="0.25">
      <c r="A33" s="93"/>
      <c r="B33" s="301" t="s">
        <v>28</v>
      </c>
      <c r="C33" s="302"/>
      <c r="D33" s="303"/>
      <c r="E33" s="303"/>
      <c r="F33" s="303"/>
      <c r="G33" s="304">
        <f ca="1">SUM(G29:H32)</f>
        <v>4829858.0199999996</v>
      </c>
      <c r="H33" s="304"/>
      <c r="J33" s="89"/>
    </row>
  </sheetData>
  <mergeCells count="60">
    <mergeCell ref="B33:C33"/>
    <mergeCell ref="D33:F33"/>
    <mergeCell ref="G33:H33"/>
    <mergeCell ref="B29:C29"/>
    <mergeCell ref="D29:F29"/>
    <mergeCell ref="G29:H29"/>
    <mergeCell ref="B32:C32"/>
    <mergeCell ref="D32:F32"/>
    <mergeCell ref="G32:H32"/>
    <mergeCell ref="D31:F31"/>
    <mergeCell ref="G31:H31"/>
    <mergeCell ref="D27:F27"/>
    <mergeCell ref="G27:H27"/>
    <mergeCell ref="B28:C28"/>
    <mergeCell ref="D28:F28"/>
    <mergeCell ref="G28:H28"/>
    <mergeCell ref="A16:C16"/>
    <mergeCell ref="A17:C17"/>
    <mergeCell ref="A7:C7"/>
    <mergeCell ref="K7:L7"/>
    <mergeCell ref="A8:C8"/>
    <mergeCell ref="A9:C9"/>
    <mergeCell ref="A10:C10"/>
    <mergeCell ref="A11:C11"/>
    <mergeCell ref="A12:C12"/>
    <mergeCell ref="A13:C13"/>
    <mergeCell ref="A14:C14"/>
    <mergeCell ref="A15:C15"/>
    <mergeCell ref="K17:L17"/>
    <mergeCell ref="A1:N1"/>
    <mergeCell ref="K6:L6"/>
    <mergeCell ref="A6:C6"/>
    <mergeCell ref="A3:C5"/>
    <mergeCell ref="D3:D5"/>
    <mergeCell ref="E3:E5"/>
    <mergeCell ref="F3:H3"/>
    <mergeCell ref="F4:G4"/>
    <mergeCell ref="H4:H5"/>
    <mergeCell ref="I3:I5"/>
    <mergeCell ref="J3:J5"/>
    <mergeCell ref="K3:N3"/>
    <mergeCell ref="K4:L5"/>
    <mergeCell ref="M4:M5"/>
    <mergeCell ref="N4:N5"/>
    <mergeCell ref="K18:L18"/>
    <mergeCell ref="K19:L19"/>
    <mergeCell ref="K20:L20"/>
    <mergeCell ref="K21:L21"/>
    <mergeCell ref="B30:C30"/>
    <mergeCell ref="D30:F30"/>
    <mergeCell ref="G30:H30"/>
    <mergeCell ref="A18:C18"/>
    <mergeCell ref="A19:C19"/>
    <mergeCell ref="A20:C20"/>
    <mergeCell ref="A21:C21"/>
    <mergeCell ref="A22:C22"/>
    <mergeCell ref="K22:L22"/>
    <mergeCell ref="K23:L23"/>
    <mergeCell ref="A25:N25"/>
    <mergeCell ref="B27:C27"/>
  </mergeCells>
  <printOptions horizontalCentered="1"/>
  <pageMargins left="0.70866141732283472" right="0.70866141732283472" top="1.1417322834645669" bottom="0.74803149606299213" header="0.31496062992125984" footer="0.31496062992125984"/>
  <pageSetup paperSize="9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view="pageBreakPreview" zoomScale="110" zoomScaleNormal="100" zoomScaleSheetLayoutView="110" workbookViewId="0">
      <selection activeCell="C6" sqref="C6"/>
    </sheetView>
  </sheetViews>
  <sheetFormatPr defaultRowHeight="15" x14ac:dyDescent="0.25"/>
  <cols>
    <col min="1" max="1" width="23.140625" customWidth="1"/>
    <col min="3" max="3" width="8.7109375" customWidth="1"/>
    <col min="4" max="4" width="8.85546875" customWidth="1"/>
    <col min="5" max="5" width="14.5703125" customWidth="1"/>
    <col min="6" max="6" width="7" customWidth="1"/>
    <col min="7" max="7" width="9.85546875" customWidth="1"/>
    <col min="8" max="8" width="5" customWidth="1"/>
    <col min="9" max="9" width="10.5703125" customWidth="1"/>
    <col min="10" max="10" width="9.42578125" customWidth="1"/>
    <col min="11" max="11" width="7.28515625" customWidth="1"/>
    <col min="12" max="12" width="7.85546875" customWidth="1"/>
  </cols>
  <sheetData>
    <row r="1" spans="1:13" ht="39.75" customHeight="1" x14ac:dyDescent="0.25">
      <c r="A1" s="264" t="s">
        <v>317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</row>
    <row r="2" spans="1:13" ht="8.25" customHeight="1" x14ac:dyDescent="0.25"/>
    <row r="3" spans="1:13" ht="76.5" customHeight="1" x14ac:dyDescent="0.25">
      <c r="A3" s="255" t="s">
        <v>248</v>
      </c>
      <c r="B3" s="306"/>
      <c r="C3" s="306"/>
      <c r="D3" s="306"/>
      <c r="E3" s="271"/>
      <c r="F3" s="307" t="s">
        <v>17</v>
      </c>
      <c r="G3" s="307" t="s">
        <v>249</v>
      </c>
      <c r="H3" s="309" t="s">
        <v>258</v>
      </c>
      <c r="I3" s="307" t="s">
        <v>250</v>
      </c>
      <c r="J3" s="311" t="s">
        <v>318</v>
      </c>
      <c r="K3" s="255" t="s">
        <v>251</v>
      </c>
      <c r="L3" s="271"/>
      <c r="M3" s="311" t="s">
        <v>257</v>
      </c>
    </row>
    <row r="4" spans="1:13" ht="129" customHeight="1" x14ac:dyDescent="0.25">
      <c r="A4" s="20" t="s">
        <v>155</v>
      </c>
      <c r="B4" s="19" t="s">
        <v>156</v>
      </c>
      <c r="C4" s="20" t="s">
        <v>252</v>
      </c>
      <c r="D4" s="20" t="s">
        <v>253</v>
      </c>
      <c r="E4" s="20" t="s">
        <v>254</v>
      </c>
      <c r="F4" s="308"/>
      <c r="G4" s="308"/>
      <c r="H4" s="310"/>
      <c r="I4" s="308"/>
      <c r="J4" s="312"/>
      <c r="K4" s="32" t="s">
        <v>255</v>
      </c>
      <c r="L4" s="32" t="s">
        <v>256</v>
      </c>
      <c r="M4" s="312"/>
    </row>
    <row r="5" spans="1:13" x14ac:dyDescent="0.25">
      <c r="A5" s="29">
        <v>1</v>
      </c>
      <c r="B5" s="29">
        <f>A5+1</f>
        <v>2</v>
      </c>
      <c r="C5" s="29">
        <f t="shared" ref="C5:M5" si="0">B5+1</f>
        <v>3</v>
      </c>
      <c r="D5" s="29">
        <f t="shared" si="0"/>
        <v>4</v>
      </c>
      <c r="E5" s="29">
        <f t="shared" si="0"/>
        <v>5</v>
      </c>
      <c r="F5" s="29">
        <f t="shared" si="0"/>
        <v>6</v>
      </c>
      <c r="G5" s="29">
        <f t="shared" si="0"/>
        <v>7</v>
      </c>
      <c r="H5" s="29">
        <f t="shared" si="0"/>
        <v>8</v>
      </c>
      <c r="I5" s="29">
        <f t="shared" si="0"/>
        <v>9</v>
      </c>
      <c r="J5" s="29">
        <f t="shared" si="0"/>
        <v>10</v>
      </c>
      <c r="K5" s="29">
        <f t="shared" si="0"/>
        <v>11</v>
      </c>
      <c r="L5" s="29">
        <f t="shared" si="0"/>
        <v>12</v>
      </c>
      <c r="M5" s="29">
        <f t="shared" si="0"/>
        <v>13</v>
      </c>
    </row>
    <row r="6" spans="1:13" x14ac:dyDescent="0.25">
      <c r="A6" s="29" t="s">
        <v>410</v>
      </c>
      <c r="B6" s="29" t="s">
        <v>410</v>
      </c>
      <c r="C6" s="29" t="s">
        <v>410</v>
      </c>
      <c r="D6" s="29" t="s">
        <v>410</v>
      </c>
      <c r="E6" s="29" t="s">
        <v>410</v>
      </c>
      <c r="F6" s="29">
        <v>1000</v>
      </c>
      <c r="G6" s="29" t="s">
        <v>410</v>
      </c>
      <c r="H6" s="29" t="s">
        <v>410</v>
      </c>
      <c r="I6" s="29" t="s">
        <v>410</v>
      </c>
      <c r="J6" s="29" t="s">
        <v>410</v>
      </c>
      <c r="K6" s="29" t="s">
        <v>410</v>
      </c>
      <c r="L6" s="29" t="s">
        <v>410</v>
      </c>
      <c r="M6" s="29" t="s">
        <v>410</v>
      </c>
    </row>
    <row r="7" spans="1:13" x14ac:dyDescent="0.25">
      <c r="A7" s="29" t="s">
        <v>410</v>
      </c>
      <c r="B7" s="29" t="s">
        <v>410</v>
      </c>
      <c r="C7" s="29" t="s">
        <v>410</v>
      </c>
      <c r="D7" s="29" t="s">
        <v>410</v>
      </c>
      <c r="E7" s="29" t="s">
        <v>410</v>
      </c>
      <c r="F7" s="29">
        <v>2000</v>
      </c>
      <c r="G7" s="29" t="s">
        <v>410</v>
      </c>
      <c r="H7" s="29" t="s">
        <v>410</v>
      </c>
      <c r="I7" s="29" t="s">
        <v>410</v>
      </c>
      <c r="J7" s="29" t="s">
        <v>410</v>
      </c>
      <c r="K7" s="29" t="s">
        <v>410</v>
      </c>
      <c r="L7" s="29" t="s">
        <v>410</v>
      </c>
      <c r="M7" s="29" t="s">
        <v>410</v>
      </c>
    </row>
    <row r="8" spans="1:13" x14ac:dyDescent="0.25">
      <c r="A8" s="29" t="s">
        <v>410</v>
      </c>
      <c r="B8" s="29" t="s">
        <v>410</v>
      </c>
      <c r="C8" s="29" t="s">
        <v>410</v>
      </c>
      <c r="D8" s="29" t="s">
        <v>410</v>
      </c>
      <c r="E8" s="29" t="s">
        <v>410</v>
      </c>
      <c r="F8" s="29"/>
      <c r="G8" s="29" t="s">
        <v>410</v>
      </c>
      <c r="H8" s="29" t="s">
        <v>410</v>
      </c>
      <c r="I8" s="29" t="s">
        <v>410</v>
      </c>
      <c r="J8" s="29" t="s">
        <v>410</v>
      </c>
      <c r="K8" s="29" t="s">
        <v>410</v>
      </c>
      <c r="L8" s="29" t="s">
        <v>410</v>
      </c>
      <c r="M8" s="29" t="s">
        <v>410</v>
      </c>
    </row>
    <row r="9" spans="1:13" x14ac:dyDescent="0.25">
      <c r="A9" s="29"/>
      <c r="B9" s="29"/>
      <c r="C9" s="29"/>
      <c r="D9" s="29"/>
      <c r="E9" s="29" t="s">
        <v>135</v>
      </c>
      <c r="F9" s="29">
        <v>9000</v>
      </c>
      <c r="G9" s="29"/>
      <c r="H9" s="29" t="s">
        <v>29</v>
      </c>
      <c r="I9" s="29" t="s">
        <v>29</v>
      </c>
      <c r="J9" s="29"/>
      <c r="K9" s="29"/>
      <c r="L9" s="29"/>
      <c r="M9" s="29"/>
    </row>
  </sheetData>
  <mergeCells count="9">
    <mergeCell ref="A1:M1"/>
    <mergeCell ref="A3:E3"/>
    <mergeCell ref="F3:F4"/>
    <mergeCell ref="G3:G4"/>
    <mergeCell ref="H3:H4"/>
    <mergeCell ref="I3:I4"/>
    <mergeCell ref="J3:J4"/>
    <mergeCell ref="K3:L3"/>
    <mergeCell ref="M3:M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view="pageBreakPreview" topLeftCell="A2" zoomScale="110" zoomScaleNormal="100" zoomScaleSheetLayoutView="110" workbookViewId="0">
      <selection activeCell="F8" sqref="F8"/>
    </sheetView>
  </sheetViews>
  <sheetFormatPr defaultRowHeight="15" x14ac:dyDescent="0.25"/>
  <cols>
    <col min="1" max="1" width="3.42578125" customWidth="1"/>
    <col min="4" max="4" width="12.28515625" customWidth="1"/>
    <col min="5" max="5" width="8" customWidth="1"/>
    <col min="6" max="6" width="14.42578125" customWidth="1"/>
    <col min="7" max="7" width="8.7109375" customWidth="1"/>
    <col min="8" max="8" width="9.5703125" customWidth="1"/>
    <col min="9" max="9" width="7.85546875" customWidth="1"/>
    <col min="10" max="10" width="11.42578125" customWidth="1"/>
    <col min="11" max="11" width="18.5703125" customWidth="1"/>
    <col min="12" max="12" width="21.85546875" customWidth="1"/>
  </cols>
  <sheetData>
    <row r="1" spans="1:12" ht="22.5" customHeight="1" x14ac:dyDescent="0.25">
      <c r="A1" s="264" t="s">
        <v>247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2" spans="1:12" ht="15.7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75.75" customHeight="1" x14ac:dyDescent="0.25">
      <c r="A3" s="272" t="s">
        <v>34</v>
      </c>
      <c r="B3" s="273"/>
      <c r="C3" s="273"/>
      <c r="D3" s="274"/>
      <c r="E3" s="307" t="s">
        <v>35</v>
      </c>
      <c r="F3" s="307" t="s">
        <v>263</v>
      </c>
      <c r="G3" s="255" t="s">
        <v>264</v>
      </c>
      <c r="H3" s="257"/>
      <c r="I3" s="255" t="s">
        <v>260</v>
      </c>
      <c r="J3" s="271"/>
      <c r="K3" s="307" t="s">
        <v>36</v>
      </c>
      <c r="L3" s="307" t="s">
        <v>37</v>
      </c>
    </row>
    <row r="4" spans="1:12" ht="57" customHeight="1" x14ac:dyDescent="0.25">
      <c r="A4" s="275"/>
      <c r="B4" s="276"/>
      <c r="C4" s="276"/>
      <c r="D4" s="277"/>
      <c r="E4" s="316"/>
      <c r="F4" s="316"/>
      <c r="G4" s="20" t="s">
        <v>266</v>
      </c>
      <c r="H4" s="20" t="s">
        <v>265</v>
      </c>
      <c r="I4" s="20" t="s">
        <v>261</v>
      </c>
      <c r="J4" s="20" t="s">
        <v>262</v>
      </c>
      <c r="K4" s="308"/>
      <c r="L4" s="308"/>
    </row>
    <row r="5" spans="1:12" ht="12" customHeight="1" x14ac:dyDescent="0.25">
      <c r="A5" s="313">
        <v>1</v>
      </c>
      <c r="B5" s="314"/>
      <c r="C5" s="314"/>
      <c r="D5" s="315"/>
      <c r="E5" s="31">
        <v>2</v>
      </c>
      <c r="F5" s="31">
        <v>3</v>
      </c>
      <c r="G5" s="31">
        <f t="shared" ref="G5:L5" si="0">F5+1</f>
        <v>4</v>
      </c>
      <c r="H5" s="31">
        <f t="shared" si="0"/>
        <v>5</v>
      </c>
      <c r="I5" s="31">
        <f t="shared" si="0"/>
        <v>6</v>
      </c>
      <c r="J5" s="31">
        <f t="shared" si="0"/>
        <v>7</v>
      </c>
      <c r="K5" s="31">
        <f t="shared" si="0"/>
        <v>8</v>
      </c>
      <c r="L5" s="31">
        <f t="shared" si="0"/>
        <v>9</v>
      </c>
    </row>
    <row r="6" spans="1:12" ht="33" customHeight="1" x14ac:dyDescent="0.25">
      <c r="A6" s="287" t="s">
        <v>38</v>
      </c>
      <c r="B6" s="287"/>
      <c r="C6" s="287"/>
      <c r="D6" s="287"/>
      <c r="E6" s="19">
        <v>100</v>
      </c>
      <c r="F6" s="21" t="s">
        <v>410</v>
      </c>
      <c r="G6" s="21" t="s">
        <v>410</v>
      </c>
      <c r="H6" s="21" t="s">
        <v>410</v>
      </c>
      <c r="I6" s="21" t="s">
        <v>410</v>
      </c>
      <c r="J6" s="21" t="s">
        <v>410</v>
      </c>
      <c r="K6" s="21" t="s">
        <v>410</v>
      </c>
      <c r="L6" s="21" t="s">
        <v>410</v>
      </c>
    </row>
    <row r="7" spans="1:12" ht="16.5" customHeight="1" x14ac:dyDescent="0.25">
      <c r="A7" s="287" t="s">
        <v>39</v>
      </c>
      <c r="B7" s="287"/>
      <c r="C7" s="287"/>
      <c r="D7" s="287"/>
      <c r="E7" s="19"/>
      <c r="F7" s="21" t="s">
        <v>410</v>
      </c>
      <c r="G7" s="21" t="s">
        <v>410</v>
      </c>
      <c r="H7" s="21" t="s">
        <v>410</v>
      </c>
      <c r="I7" s="21" t="s">
        <v>410</v>
      </c>
      <c r="J7" s="21" t="s">
        <v>410</v>
      </c>
      <c r="K7" s="21" t="s">
        <v>410</v>
      </c>
      <c r="L7" s="21" t="s">
        <v>410</v>
      </c>
    </row>
    <row r="8" spans="1:12" ht="31.5" customHeight="1" x14ac:dyDescent="0.25">
      <c r="A8" s="287" t="s">
        <v>40</v>
      </c>
      <c r="B8" s="287"/>
      <c r="C8" s="287"/>
      <c r="D8" s="287"/>
      <c r="E8" s="19">
        <v>110</v>
      </c>
      <c r="F8" s="21" t="s">
        <v>410</v>
      </c>
      <c r="G8" s="21" t="s">
        <v>410</v>
      </c>
      <c r="H8" s="21" t="s">
        <v>410</v>
      </c>
      <c r="I8" s="21" t="s">
        <v>410</v>
      </c>
      <c r="J8" s="21" t="s">
        <v>410</v>
      </c>
      <c r="K8" s="21" t="s">
        <v>410</v>
      </c>
      <c r="L8" s="21" t="s">
        <v>410</v>
      </c>
    </row>
    <row r="9" spans="1:12" ht="31.5" customHeight="1" x14ac:dyDescent="0.25">
      <c r="A9" s="287" t="s">
        <v>41</v>
      </c>
      <c r="B9" s="287"/>
      <c r="C9" s="287"/>
      <c r="D9" s="287"/>
      <c r="E9" s="19">
        <v>120</v>
      </c>
      <c r="F9" s="21" t="s">
        <v>410</v>
      </c>
      <c r="G9" s="21" t="s">
        <v>410</v>
      </c>
      <c r="H9" s="21" t="s">
        <v>410</v>
      </c>
      <c r="I9" s="21" t="s">
        <v>410</v>
      </c>
      <c r="J9" s="21" t="s">
        <v>410</v>
      </c>
      <c r="K9" s="21" t="s">
        <v>410</v>
      </c>
      <c r="L9" s="21" t="s">
        <v>410</v>
      </c>
    </row>
    <row r="10" spans="1:12" ht="31.5" customHeight="1" x14ac:dyDescent="0.25">
      <c r="A10" s="287" t="s">
        <v>42</v>
      </c>
      <c r="B10" s="287"/>
      <c r="C10" s="287"/>
      <c r="D10" s="287"/>
      <c r="E10" s="19">
        <v>130</v>
      </c>
      <c r="F10" s="21" t="s">
        <v>410</v>
      </c>
      <c r="G10" s="21" t="s">
        <v>410</v>
      </c>
      <c r="H10" s="21" t="s">
        <v>410</v>
      </c>
      <c r="I10" s="21" t="s">
        <v>410</v>
      </c>
      <c r="J10" s="21" t="s">
        <v>410</v>
      </c>
      <c r="K10" s="21" t="s">
        <v>410</v>
      </c>
      <c r="L10" s="21" t="s">
        <v>410</v>
      </c>
    </row>
    <row r="11" spans="1:12" ht="29.25" customHeight="1" x14ac:dyDescent="0.25">
      <c r="A11" s="287" t="s">
        <v>43</v>
      </c>
      <c r="B11" s="287"/>
      <c r="C11" s="287"/>
      <c r="D11" s="287"/>
      <c r="E11" s="19">
        <v>140</v>
      </c>
      <c r="F11" s="21" t="s">
        <v>410</v>
      </c>
      <c r="G11" s="21" t="s">
        <v>410</v>
      </c>
      <c r="H11" s="21" t="s">
        <v>410</v>
      </c>
      <c r="I11" s="21" t="s">
        <v>410</v>
      </c>
      <c r="J11" s="21" t="s">
        <v>410</v>
      </c>
      <c r="K11" s="21" t="s">
        <v>410</v>
      </c>
      <c r="L11" s="21" t="s">
        <v>410</v>
      </c>
    </row>
    <row r="12" spans="1:12" ht="45.75" customHeight="1" x14ac:dyDescent="0.25">
      <c r="A12" s="287" t="s">
        <v>44</v>
      </c>
      <c r="B12" s="287"/>
      <c r="C12" s="287"/>
      <c r="D12" s="287"/>
      <c r="E12" s="19">
        <v>141</v>
      </c>
      <c r="F12" s="21" t="s">
        <v>410</v>
      </c>
      <c r="G12" s="21" t="s">
        <v>410</v>
      </c>
      <c r="H12" s="21" t="s">
        <v>410</v>
      </c>
      <c r="I12" s="21" t="s">
        <v>410</v>
      </c>
      <c r="J12" s="21" t="s">
        <v>410</v>
      </c>
      <c r="K12" s="21" t="s">
        <v>410</v>
      </c>
      <c r="L12" s="21" t="s">
        <v>410</v>
      </c>
    </row>
  </sheetData>
  <mergeCells count="16">
    <mergeCell ref="A11:D11"/>
    <mergeCell ref="A12:D12"/>
    <mergeCell ref="A6:D6"/>
    <mergeCell ref="A7:D7"/>
    <mergeCell ref="A8:D8"/>
    <mergeCell ref="A9:D9"/>
    <mergeCell ref="A10:D10"/>
    <mergeCell ref="A5:D5"/>
    <mergeCell ref="G3:H3"/>
    <mergeCell ref="K3:K4"/>
    <mergeCell ref="L3:L4"/>
    <mergeCell ref="A1:L1"/>
    <mergeCell ref="A3:D4"/>
    <mergeCell ref="E3:E4"/>
    <mergeCell ref="I3:J3"/>
    <mergeCell ref="F3:F4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topLeftCell="A10" zoomScale="110" zoomScaleNormal="100" zoomScaleSheetLayoutView="110" workbookViewId="0">
      <selection activeCell="E16" sqref="E16"/>
    </sheetView>
  </sheetViews>
  <sheetFormatPr defaultRowHeight="15" x14ac:dyDescent="0.25"/>
  <cols>
    <col min="1" max="1" width="26.28515625" customWidth="1"/>
    <col min="2" max="2" width="7.7109375" customWidth="1"/>
    <col min="3" max="3" width="9" customWidth="1"/>
    <col min="4" max="4" width="8.85546875" customWidth="1"/>
    <col min="5" max="5" width="12.42578125" customWidth="1"/>
    <col min="6" max="6" width="10.28515625" customWidth="1"/>
    <col min="7" max="7" width="7.7109375" customWidth="1"/>
    <col min="8" max="8" width="10" customWidth="1"/>
    <col min="9" max="9" width="11.28515625" customWidth="1"/>
    <col min="10" max="10" width="8.5703125" customWidth="1"/>
    <col min="11" max="11" width="8.28515625" customWidth="1"/>
    <col min="12" max="12" width="10.140625" customWidth="1"/>
    <col min="13" max="13" width="9.85546875" customWidth="1"/>
    <col min="14" max="14" width="10.140625" customWidth="1"/>
  </cols>
  <sheetData>
    <row r="1" spans="1:15" ht="27.75" customHeight="1" x14ac:dyDescent="0.25">
      <c r="A1" s="264" t="s">
        <v>319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</row>
    <row r="3" spans="1:15" ht="90.75" customHeight="1" x14ac:dyDescent="0.25">
      <c r="A3" s="307" t="s">
        <v>129</v>
      </c>
      <c r="B3" s="307" t="s">
        <v>35</v>
      </c>
      <c r="C3" s="255" t="s">
        <v>46</v>
      </c>
      <c r="D3" s="257"/>
      <c r="E3" s="255" t="s">
        <v>48</v>
      </c>
      <c r="F3" s="256"/>
      <c r="G3" s="257"/>
      <c r="H3" s="255" t="s">
        <v>49</v>
      </c>
      <c r="I3" s="256"/>
      <c r="J3" s="256"/>
      <c r="K3" s="257"/>
      <c r="L3" s="255" t="s">
        <v>51</v>
      </c>
      <c r="M3" s="257"/>
      <c r="N3" s="255" t="s">
        <v>52</v>
      </c>
      <c r="O3" s="257"/>
    </row>
    <row r="4" spans="1:15" ht="33" customHeight="1" x14ac:dyDescent="0.25">
      <c r="A4" s="320"/>
      <c r="B4" s="320"/>
      <c r="C4" s="307" t="s">
        <v>22</v>
      </c>
      <c r="D4" s="311" t="s">
        <v>320</v>
      </c>
      <c r="E4" s="307" t="s">
        <v>22</v>
      </c>
      <c r="F4" s="255" t="s">
        <v>58</v>
      </c>
      <c r="G4" s="257"/>
      <c r="H4" s="307" t="s">
        <v>22</v>
      </c>
      <c r="I4" s="255" t="s">
        <v>50</v>
      </c>
      <c r="J4" s="257"/>
      <c r="K4" s="309" t="s">
        <v>132</v>
      </c>
      <c r="L4" s="307" t="s">
        <v>22</v>
      </c>
      <c r="M4" s="311" t="s">
        <v>133</v>
      </c>
      <c r="N4" s="307" t="s">
        <v>22</v>
      </c>
      <c r="O4" s="309" t="s">
        <v>321</v>
      </c>
    </row>
    <row r="5" spans="1:15" ht="102.75" customHeight="1" x14ac:dyDescent="0.25">
      <c r="A5" s="316"/>
      <c r="B5" s="316"/>
      <c r="C5" s="316"/>
      <c r="D5" s="319"/>
      <c r="E5" s="316"/>
      <c r="F5" s="32" t="s">
        <v>130</v>
      </c>
      <c r="G5" s="32" t="s">
        <v>134</v>
      </c>
      <c r="H5" s="316"/>
      <c r="I5" s="25" t="s">
        <v>22</v>
      </c>
      <c r="J5" s="32" t="s">
        <v>131</v>
      </c>
      <c r="K5" s="318"/>
      <c r="L5" s="316"/>
      <c r="M5" s="319"/>
      <c r="N5" s="316"/>
      <c r="O5" s="318"/>
    </row>
    <row r="6" spans="1:15" x14ac:dyDescent="0.25">
      <c r="A6" s="30">
        <v>1</v>
      </c>
      <c r="B6" s="30">
        <f>A6+1</f>
        <v>2</v>
      </c>
      <c r="C6" s="30">
        <f t="shared" ref="C6:O6" si="0">B6+1</f>
        <v>3</v>
      </c>
      <c r="D6" s="30">
        <f t="shared" si="0"/>
        <v>4</v>
      </c>
      <c r="E6" s="30">
        <f t="shared" si="0"/>
        <v>5</v>
      </c>
      <c r="F6" s="30">
        <f t="shared" si="0"/>
        <v>6</v>
      </c>
      <c r="G6" s="30">
        <f t="shared" si="0"/>
        <v>7</v>
      </c>
      <c r="H6" s="30">
        <f t="shared" si="0"/>
        <v>8</v>
      </c>
      <c r="I6" s="30">
        <f t="shared" si="0"/>
        <v>9</v>
      </c>
      <c r="J6" s="30">
        <f t="shared" si="0"/>
        <v>10</v>
      </c>
      <c r="K6" s="30">
        <f t="shared" si="0"/>
        <v>11</v>
      </c>
      <c r="L6" s="30">
        <f t="shared" si="0"/>
        <v>12</v>
      </c>
      <c r="M6" s="30">
        <f t="shared" si="0"/>
        <v>13</v>
      </c>
      <c r="N6" s="30">
        <f t="shared" si="0"/>
        <v>14</v>
      </c>
      <c r="O6" s="30">
        <f t="shared" si="0"/>
        <v>15</v>
      </c>
    </row>
    <row r="7" spans="1:15" ht="34.5" customHeight="1" x14ac:dyDescent="0.25">
      <c r="A7" s="27" t="s">
        <v>53</v>
      </c>
      <c r="B7" s="70" t="s">
        <v>60</v>
      </c>
      <c r="C7" s="19" t="s">
        <v>410</v>
      </c>
      <c r="D7" s="172" t="s">
        <v>410</v>
      </c>
      <c r="E7" s="172" t="s">
        <v>410</v>
      </c>
      <c r="F7" s="172" t="s">
        <v>410</v>
      </c>
      <c r="G7" s="172" t="s">
        <v>410</v>
      </c>
      <c r="H7" s="19" t="s">
        <v>410</v>
      </c>
      <c r="I7" s="172" t="s">
        <v>410</v>
      </c>
      <c r="J7" s="19" t="s">
        <v>410</v>
      </c>
      <c r="K7" s="19" t="s">
        <v>410</v>
      </c>
      <c r="L7" s="172" t="s">
        <v>410</v>
      </c>
      <c r="M7" s="172" t="s">
        <v>410</v>
      </c>
      <c r="N7" s="172" t="s">
        <v>410</v>
      </c>
      <c r="O7" s="172" t="s">
        <v>410</v>
      </c>
    </row>
    <row r="8" spans="1:15" ht="46.5" customHeight="1" x14ac:dyDescent="0.25">
      <c r="A8" s="27" t="s">
        <v>325</v>
      </c>
      <c r="B8" s="70" t="s">
        <v>61</v>
      </c>
      <c r="C8" s="19" t="s">
        <v>410</v>
      </c>
      <c r="D8" s="172" t="s">
        <v>410</v>
      </c>
      <c r="E8" s="172" t="s">
        <v>410</v>
      </c>
      <c r="F8" s="172" t="s">
        <v>410</v>
      </c>
      <c r="G8" s="172" t="s">
        <v>410</v>
      </c>
      <c r="H8" s="19" t="s">
        <v>410</v>
      </c>
      <c r="I8" s="172" t="s">
        <v>410</v>
      </c>
      <c r="J8" s="19" t="s">
        <v>410</v>
      </c>
      <c r="K8" s="19" t="s">
        <v>410</v>
      </c>
      <c r="L8" s="172" t="s">
        <v>410</v>
      </c>
      <c r="M8" s="172" t="s">
        <v>410</v>
      </c>
      <c r="N8" s="172" t="s">
        <v>410</v>
      </c>
      <c r="O8" s="172" t="s">
        <v>410</v>
      </c>
    </row>
    <row r="9" spans="1:15" ht="60" customHeight="1" x14ac:dyDescent="0.25">
      <c r="A9" s="27" t="s">
        <v>326</v>
      </c>
      <c r="B9" s="70" t="s">
        <v>62</v>
      </c>
      <c r="C9" s="19" t="s">
        <v>410</v>
      </c>
      <c r="D9" s="172" t="s">
        <v>410</v>
      </c>
      <c r="E9" s="172" t="s">
        <v>410</v>
      </c>
      <c r="F9" s="172" t="s">
        <v>410</v>
      </c>
      <c r="G9" s="172" t="s">
        <v>410</v>
      </c>
      <c r="H9" s="19" t="s">
        <v>29</v>
      </c>
      <c r="I9" s="172" t="s">
        <v>410</v>
      </c>
      <c r="J9" s="19" t="s">
        <v>29</v>
      </c>
      <c r="K9" s="19" t="s">
        <v>29</v>
      </c>
      <c r="L9" s="172" t="s">
        <v>410</v>
      </c>
      <c r="M9" s="172" t="s">
        <v>410</v>
      </c>
      <c r="N9" s="172" t="s">
        <v>410</v>
      </c>
      <c r="O9" s="172" t="s">
        <v>410</v>
      </c>
    </row>
    <row r="10" spans="1:15" ht="48" customHeight="1" x14ac:dyDescent="0.25">
      <c r="A10" s="27" t="s">
        <v>54</v>
      </c>
      <c r="B10" s="70" t="s">
        <v>63</v>
      </c>
      <c r="C10" s="85">
        <v>22500</v>
      </c>
      <c r="D10" s="85">
        <v>0</v>
      </c>
      <c r="E10" s="85">
        <v>53257</v>
      </c>
      <c r="F10" s="85">
        <v>53257</v>
      </c>
      <c r="G10" s="85">
        <v>0</v>
      </c>
      <c r="H10" s="85">
        <v>29484</v>
      </c>
      <c r="I10" s="85">
        <v>29484</v>
      </c>
      <c r="J10" s="85">
        <v>0</v>
      </c>
      <c r="K10" s="85">
        <v>0</v>
      </c>
      <c r="L10" s="85">
        <v>0</v>
      </c>
      <c r="M10" s="85">
        <v>0</v>
      </c>
      <c r="N10" s="85">
        <f ca="1">C10+E10-H10-L10</f>
        <v>46273</v>
      </c>
      <c r="O10" s="85">
        <v>0</v>
      </c>
    </row>
    <row r="11" spans="1:15" ht="64.5" customHeight="1" x14ac:dyDescent="0.25">
      <c r="A11" s="27" t="s">
        <v>59</v>
      </c>
      <c r="B11" s="70" t="s">
        <v>64</v>
      </c>
      <c r="C11" s="85">
        <v>22500</v>
      </c>
      <c r="D11" s="85">
        <v>0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194">
        <f ca="1">C11+E11-H11-L11</f>
        <v>22500</v>
      </c>
      <c r="O11" s="85">
        <v>0</v>
      </c>
    </row>
    <row r="12" spans="1:15" ht="13.5" customHeight="1" x14ac:dyDescent="0.25">
      <c r="A12" s="48" t="s">
        <v>74</v>
      </c>
      <c r="B12" s="70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</row>
    <row r="13" spans="1:15" ht="45" customHeight="1" x14ac:dyDescent="0.25">
      <c r="A13" s="27" t="s">
        <v>324</v>
      </c>
      <c r="B13" s="70" t="s">
        <v>65</v>
      </c>
      <c r="C13" s="85">
        <v>22500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f>C13+E13-H13-L13</f>
        <v>22500</v>
      </c>
      <c r="O13" s="85">
        <v>0</v>
      </c>
    </row>
    <row r="14" spans="1:15" ht="34.5" customHeight="1" x14ac:dyDescent="0.25">
      <c r="A14" s="27" t="s">
        <v>55</v>
      </c>
      <c r="B14" s="70" t="s">
        <v>66</v>
      </c>
      <c r="C14" s="85" t="s">
        <v>410</v>
      </c>
      <c r="D14" s="85" t="s">
        <v>410</v>
      </c>
      <c r="E14" s="85" t="s">
        <v>410</v>
      </c>
      <c r="F14" s="85" t="s">
        <v>410</v>
      </c>
      <c r="G14" s="85" t="s">
        <v>410</v>
      </c>
      <c r="H14" s="85" t="s">
        <v>410</v>
      </c>
      <c r="I14" s="85" t="s">
        <v>410</v>
      </c>
      <c r="J14" s="85" t="s">
        <v>410</v>
      </c>
      <c r="K14" s="85" t="s">
        <v>410</v>
      </c>
      <c r="L14" s="85" t="s">
        <v>410</v>
      </c>
      <c r="M14" s="85" t="s">
        <v>410</v>
      </c>
      <c r="N14" s="85" t="s">
        <v>410</v>
      </c>
      <c r="O14" s="85" t="s">
        <v>410</v>
      </c>
    </row>
    <row r="15" spans="1:15" ht="49.5" customHeight="1" x14ac:dyDescent="0.25">
      <c r="A15" s="27" t="s">
        <v>56</v>
      </c>
      <c r="B15" s="70" t="s">
        <v>67</v>
      </c>
      <c r="C15" s="85">
        <v>0</v>
      </c>
      <c r="D15" s="85">
        <v>0</v>
      </c>
      <c r="E15" s="85">
        <v>53257</v>
      </c>
      <c r="F15" s="85">
        <v>53257</v>
      </c>
      <c r="G15" s="85">
        <v>0</v>
      </c>
      <c r="H15" s="85">
        <v>29484</v>
      </c>
      <c r="I15" s="85">
        <v>29484</v>
      </c>
      <c r="J15" s="85">
        <v>0</v>
      </c>
      <c r="K15" s="85">
        <v>0</v>
      </c>
      <c r="L15" s="85">
        <v>0</v>
      </c>
      <c r="M15" s="85">
        <v>0</v>
      </c>
      <c r="N15" s="194">
        <f ca="1">C15+E15-H15-L15</f>
        <v>23773</v>
      </c>
      <c r="O15" s="85">
        <v>0</v>
      </c>
    </row>
    <row r="16" spans="1:15" ht="46.5" customHeight="1" x14ac:dyDescent="0.25">
      <c r="A16" s="27" t="s">
        <v>322</v>
      </c>
      <c r="B16" s="70" t="s">
        <v>68</v>
      </c>
      <c r="C16" s="85">
        <v>987.6</v>
      </c>
      <c r="D16" s="85">
        <v>0</v>
      </c>
      <c r="E16" s="85">
        <v>238831.3</v>
      </c>
      <c r="F16" s="174">
        <v>238831.3</v>
      </c>
      <c r="G16" s="85">
        <v>0</v>
      </c>
      <c r="H16" s="85">
        <v>34803.07</v>
      </c>
      <c r="I16" s="85">
        <v>34803.07</v>
      </c>
      <c r="J16" s="85">
        <v>987.6</v>
      </c>
      <c r="K16" s="85">
        <v>0</v>
      </c>
      <c r="L16" s="85">
        <v>29406</v>
      </c>
      <c r="M16" s="85">
        <v>29406</v>
      </c>
      <c r="N16" s="194">
        <v>175609.83</v>
      </c>
      <c r="O16" s="85">
        <v>0</v>
      </c>
    </row>
    <row r="17" spans="1:15" ht="13.5" customHeight="1" x14ac:dyDescent="0.25">
      <c r="A17" s="48" t="s">
        <v>108</v>
      </c>
      <c r="B17" s="70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</row>
    <row r="18" spans="1:15" ht="46.5" customHeight="1" x14ac:dyDescent="0.25">
      <c r="A18" s="27" t="s">
        <v>323</v>
      </c>
      <c r="B18" s="70" t="s">
        <v>69</v>
      </c>
      <c r="C18" s="85">
        <v>987.6</v>
      </c>
      <c r="D18" s="85">
        <v>0</v>
      </c>
      <c r="E18" s="85">
        <v>2084.59</v>
      </c>
      <c r="F18" s="85">
        <v>2084.59</v>
      </c>
      <c r="G18" s="85">
        <v>0</v>
      </c>
      <c r="H18" s="85">
        <v>3072.19</v>
      </c>
      <c r="I18" s="85">
        <v>3072.19</v>
      </c>
      <c r="J18" s="85">
        <v>987.6</v>
      </c>
      <c r="K18" s="85">
        <v>0</v>
      </c>
      <c r="L18" s="194">
        <v>0</v>
      </c>
      <c r="M18" s="194">
        <v>0</v>
      </c>
      <c r="N18" s="194">
        <f ca="1">C18+E18-H18-L18</f>
        <v>0</v>
      </c>
      <c r="O18" s="85">
        <v>0</v>
      </c>
    </row>
    <row r="19" spans="1:15" ht="47.25" customHeight="1" x14ac:dyDescent="0.25">
      <c r="A19" s="27" t="s">
        <v>57</v>
      </c>
      <c r="B19" s="70" t="s">
        <v>70</v>
      </c>
      <c r="C19" s="85">
        <v>0</v>
      </c>
      <c r="D19" s="85">
        <v>0</v>
      </c>
      <c r="E19" s="85">
        <v>54572.51</v>
      </c>
      <c r="F19" s="85">
        <v>54572.51</v>
      </c>
      <c r="G19" s="85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54572.51</v>
      </c>
      <c r="O19" s="85">
        <v>0</v>
      </c>
    </row>
    <row r="20" spans="1:15" ht="22.5" customHeight="1" x14ac:dyDescent="0.25">
      <c r="A20" s="33" t="s">
        <v>135</v>
      </c>
      <c r="B20" s="70" t="s">
        <v>71</v>
      </c>
      <c r="C20" s="170">
        <f ca="1">C7+C10+C16</f>
        <v>23487.599999999999</v>
      </c>
      <c r="D20" s="174">
        <v>0</v>
      </c>
      <c r="E20" s="174">
        <f ca="1">E10+E16</f>
        <v>292088.3</v>
      </c>
      <c r="F20" s="231">
        <f ca="1">F10+F16</f>
        <v>292088.3</v>
      </c>
      <c r="G20" s="174">
        <v>0</v>
      </c>
      <c r="H20" s="231">
        <f ca="1">H10+H16</f>
        <v>64287.07</v>
      </c>
      <c r="I20" s="231">
        <f ca="1">I10+I16</f>
        <v>64287.07</v>
      </c>
      <c r="J20" s="174">
        <f ca="1">J7+J10+J16</f>
        <v>987.6</v>
      </c>
      <c r="K20" s="174">
        <f ca="1">K7+K10+K16</f>
        <v>0</v>
      </c>
      <c r="L20" s="174">
        <f ca="1">L7+L10+L16</f>
        <v>29406</v>
      </c>
      <c r="M20" s="174">
        <f ca="1">M7+M10+M16</f>
        <v>29406</v>
      </c>
      <c r="N20" s="231">
        <f ca="1">N10+N16</f>
        <v>221882.83</v>
      </c>
      <c r="O20" s="174">
        <f ca="1">O7+O10+O16</f>
        <v>0</v>
      </c>
    </row>
    <row r="21" spans="1:15" ht="22.5" customHeight="1" x14ac:dyDescent="0.25">
      <c r="A21" s="235" t="s">
        <v>613</v>
      </c>
      <c r="B21" s="233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</row>
  </sheetData>
  <mergeCells count="19">
    <mergeCell ref="N3:O3"/>
    <mergeCell ref="N4:N5"/>
    <mergeCell ref="O4:O5"/>
    <mergeCell ref="A1:O1"/>
    <mergeCell ref="H3:K3"/>
    <mergeCell ref="H4:H5"/>
    <mergeCell ref="K4:K5"/>
    <mergeCell ref="I4:J4"/>
    <mergeCell ref="L3:M3"/>
    <mergeCell ref="L4:L5"/>
    <mergeCell ref="M4:M5"/>
    <mergeCell ref="A3:A5"/>
    <mergeCell ref="B3:B5"/>
    <mergeCell ref="C3:D3"/>
    <mergeCell ref="D4:D5"/>
    <mergeCell ref="C4:C5"/>
    <mergeCell ref="E3:G3"/>
    <mergeCell ref="F4:G4"/>
    <mergeCell ref="E4:E5"/>
  </mergeCells>
  <pageMargins left="0.51181102362204722" right="0.51181102362204722" top="0.74803149606299213" bottom="0.74803149606299213" header="0.31496062992125984" footer="0.31496062992125984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view="pageBreakPreview" zoomScale="110" zoomScaleNormal="100" zoomScaleSheetLayoutView="110" workbookViewId="0">
      <selection activeCell="A45" sqref="A45"/>
    </sheetView>
  </sheetViews>
  <sheetFormatPr defaultRowHeight="15" x14ac:dyDescent="0.25"/>
  <cols>
    <col min="1" max="1" width="22.28515625" customWidth="1"/>
    <col min="3" max="3" width="7.85546875" customWidth="1"/>
    <col min="4" max="4" width="8.7109375" customWidth="1"/>
    <col min="5" max="5" width="8.42578125" customWidth="1"/>
    <col min="6" max="6" width="8" customWidth="1"/>
    <col min="7" max="8" width="8.5703125" customWidth="1"/>
    <col min="9" max="10" width="7.85546875" customWidth="1"/>
    <col min="11" max="12" width="8.140625" customWidth="1"/>
    <col min="13" max="13" width="8" customWidth="1"/>
    <col min="14" max="14" width="8.7109375" customWidth="1"/>
  </cols>
  <sheetData>
    <row r="1" spans="1:14" ht="18.75" x14ac:dyDescent="0.3">
      <c r="A1" s="253" t="s">
        <v>245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</row>
    <row r="2" spans="1:14" ht="9.75" customHeight="1" x14ac:dyDescent="0.3">
      <c r="A2" s="96"/>
      <c r="B2" s="13"/>
      <c r="C2" s="97"/>
      <c r="D2" s="98"/>
      <c r="E2" s="98"/>
      <c r="F2" s="98"/>
      <c r="G2" s="98"/>
      <c r="H2" s="98"/>
      <c r="I2" s="13"/>
      <c r="J2" s="98"/>
      <c r="K2" s="98"/>
      <c r="L2" s="98"/>
      <c r="M2" s="13"/>
      <c r="N2" s="13"/>
    </row>
    <row r="3" spans="1:14" ht="19.5" customHeight="1" x14ac:dyDescent="0.25">
      <c r="A3" s="324" t="s">
        <v>246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</row>
    <row r="4" spans="1:14" ht="9.75" customHeight="1" x14ac:dyDescent="0.25">
      <c r="A4" s="23"/>
      <c r="B4" s="23"/>
      <c r="C4" s="99"/>
      <c r="D4" s="100"/>
      <c r="E4" s="100"/>
      <c r="F4" s="100"/>
      <c r="G4" s="100"/>
      <c r="H4" s="100"/>
      <c r="I4" s="23"/>
      <c r="J4" s="100"/>
      <c r="K4" s="100"/>
      <c r="L4" s="100"/>
      <c r="M4" s="23"/>
      <c r="N4" s="23"/>
    </row>
    <row r="5" spans="1:14" ht="60.75" customHeight="1" x14ac:dyDescent="0.25">
      <c r="A5" s="307" t="s">
        <v>72</v>
      </c>
      <c r="B5" s="307" t="s">
        <v>35</v>
      </c>
      <c r="C5" s="255" t="s">
        <v>136</v>
      </c>
      <c r="D5" s="306"/>
      <c r="E5" s="306"/>
      <c r="F5" s="306"/>
      <c r="G5" s="306"/>
      <c r="H5" s="271"/>
      <c r="I5" s="255" t="s">
        <v>80</v>
      </c>
      <c r="J5" s="306"/>
      <c r="K5" s="306"/>
      <c r="L5" s="271"/>
      <c r="M5" s="255" t="s">
        <v>81</v>
      </c>
      <c r="N5" s="271"/>
    </row>
    <row r="6" spans="1:14" ht="29.25" customHeight="1" x14ac:dyDescent="0.25">
      <c r="A6" s="320"/>
      <c r="B6" s="320"/>
      <c r="C6" s="325" t="s">
        <v>78</v>
      </c>
      <c r="D6" s="326"/>
      <c r="E6" s="327"/>
      <c r="F6" s="325" t="s">
        <v>79</v>
      </c>
      <c r="G6" s="326"/>
      <c r="H6" s="327"/>
      <c r="I6" s="328" t="s">
        <v>22</v>
      </c>
      <c r="J6" s="325" t="s">
        <v>171</v>
      </c>
      <c r="K6" s="326"/>
      <c r="L6" s="327"/>
      <c r="M6" s="309" t="s">
        <v>140</v>
      </c>
      <c r="N6" s="311" t="s">
        <v>83</v>
      </c>
    </row>
    <row r="7" spans="1:14" ht="18" customHeight="1" x14ac:dyDescent="0.25">
      <c r="A7" s="320"/>
      <c r="B7" s="320"/>
      <c r="C7" s="330" t="s">
        <v>86</v>
      </c>
      <c r="D7" s="321" t="s">
        <v>267</v>
      </c>
      <c r="E7" s="321"/>
      <c r="F7" s="332" t="s">
        <v>86</v>
      </c>
      <c r="G7" s="321" t="s">
        <v>267</v>
      </c>
      <c r="H7" s="321"/>
      <c r="I7" s="329"/>
      <c r="J7" s="322" t="s">
        <v>137</v>
      </c>
      <c r="K7" s="322" t="s">
        <v>138</v>
      </c>
      <c r="L7" s="322" t="s">
        <v>139</v>
      </c>
      <c r="M7" s="334"/>
      <c r="N7" s="335"/>
    </row>
    <row r="8" spans="1:14" ht="96.75" customHeight="1" x14ac:dyDescent="0.25">
      <c r="A8" s="316"/>
      <c r="B8" s="316"/>
      <c r="C8" s="331"/>
      <c r="D8" s="101" t="s">
        <v>142</v>
      </c>
      <c r="E8" s="101" t="s">
        <v>141</v>
      </c>
      <c r="F8" s="333"/>
      <c r="G8" s="101" t="s">
        <v>142</v>
      </c>
      <c r="H8" s="101" t="s">
        <v>141</v>
      </c>
      <c r="I8" s="308"/>
      <c r="J8" s="322"/>
      <c r="K8" s="322"/>
      <c r="L8" s="322"/>
      <c r="M8" s="310"/>
      <c r="N8" s="312"/>
    </row>
    <row r="9" spans="1:14" x14ac:dyDescent="0.25">
      <c r="A9" s="18">
        <v>1</v>
      </c>
      <c r="B9" s="24">
        <v>2</v>
      </c>
      <c r="C9" s="102">
        <v>3</v>
      </c>
      <c r="D9" s="103">
        <v>4</v>
      </c>
      <c r="E9" s="103">
        <v>5</v>
      </c>
      <c r="F9" s="103">
        <v>6</v>
      </c>
      <c r="G9" s="103">
        <v>7</v>
      </c>
      <c r="H9" s="103">
        <v>8</v>
      </c>
      <c r="I9" s="24">
        <v>9</v>
      </c>
      <c r="J9" s="103">
        <v>10</v>
      </c>
      <c r="K9" s="103">
        <v>11</v>
      </c>
      <c r="L9" s="103">
        <v>12</v>
      </c>
      <c r="M9" s="24">
        <v>13</v>
      </c>
      <c r="N9" s="24">
        <v>14</v>
      </c>
    </row>
    <row r="10" spans="1:14" s="89" customFormat="1" ht="29.25" customHeight="1" x14ac:dyDescent="0.25">
      <c r="A10" s="104" t="s">
        <v>73</v>
      </c>
      <c r="B10" s="86">
        <v>1000</v>
      </c>
      <c r="C10" s="105">
        <v>309.36</v>
      </c>
      <c r="D10" s="86">
        <v>306.36</v>
      </c>
      <c r="E10" s="86">
        <v>3</v>
      </c>
      <c r="F10" s="86">
        <v>313.36</v>
      </c>
      <c r="G10" s="86">
        <v>299.86</v>
      </c>
      <c r="H10" s="86">
        <v>13.5</v>
      </c>
      <c r="I10" s="86">
        <v>292.22000000000003</v>
      </c>
      <c r="J10" s="86">
        <v>291.3</v>
      </c>
      <c r="K10" s="86">
        <v>0.42</v>
      </c>
      <c r="L10" s="86">
        <v>0.5</v>
      </c>
      <c r="M10" s="86" t="s">
        <v>410</v>
      </c>
      <c r="N10" s="199" t="s">
        <v>410</v>
      </c>
    </row>
    <row r="11" spans="1:14" x14ac:dyDescent="0.25">
      <c r="A11" s="76" t="s">
        <v>74</v>
      </c>
      <c r="B11" s="77">
        <v>1100</v>
      </c>
      <c r="C11" s="105"/>
      <c r="D11" s="86"/>
      <c r="E11" s="86"/>
      <c r="F11" s="86"/>
      <c r="G11" s="86"/>
      <c r="H11" s="86"/>
      <c r="I11" s="77"/>
      <c r="J11" s="86"/>
      <c r="K11" s="86"/>
      <c r="L11" s="86"/>
      <c r="M11" s="77" t="s">
        <v>410</v>
      </c>
      <c r="N11" s="172" t="s">
        <v>410</v>
      </c>
    </row>
    <row r="12" spans="1:14" x14ac:dyDescent="0.25">
      <c r="A12" s="76" t="s">
        <v>381</v>
      </c>
      <c r="B12" s="77"/>
      <c r="C12" s="105">
        <v>19</v>
      </c>
      <c r="D12" s="86">
        <v>19</v>
      </c>
      <c r="E12" s="86">
        <v>0</v>
      </c>
      <c r="F12" s="86">
        <v>19.5</v>
      </c>
      <c r="G12" s="86">
        <v>19.5</v>
      </c>
      <c r="H12" s="86">
        <v>0</v>
      </c>
      <c r="I12" s="77">
        <v>19.420000000000002</v>
      </c>
      <c r="J12" s="86">
        <v>19</v>
      </c>
      <c r="K12" s="86">
        <v>0.42</v>
      </c>
      <c r="L12" s="86">
        <v>0</v>
      </c>
      <c r="M12" s="77" t="s">
        <v>410</v>
      </c>
      <c r="N12" s="172" t="s">
        <v>410</v>
      </c>
    </row>
    <row r="13" spans="1:14" ht="23.25" customHeight="1" x14ac:dyDescent="0.25">
      <c r="A13" s="76" t="s">
        <v>382</v>
      </c>
      <c r="B13" s="77"/>
      <c r="C13" s="105">
        <v>1</v>
      </c>
      <c r="D13" s="86">
        <v>1</v>
      </c>
      <c r="E13" s="86">
        <v>0</v>
      </c>
      <c r="F13" s="86">
        <v>1</v>
      </c>
      <c r="G13" s="86">
        <v>1</v>
      </c>
      <c r="H13" s="86">
        <v>0</v>
      </c>
      <c r="I13" s="77">
        <v>1</v>
      </c>
      <c r="J13" s="86">
        <v>1</v>
      </c>
      <c r="K13" s="86">
        <v>0</v>
      </c>
      <c r="L13" s="86">
        <v>0</v>
      </c>
      <c r="M13" s="77" t="s">
        <v>410</v>
      </c>
      <c r="N13" s="172" t="s">
        <v>410</v>
      </c>
    </row>
    <row r="14" spans="1:14" ht="33.75" customHeight="1" x14ac:dyDescent="0.25">
      <c r="A14" s="76" t="s">
        <v>383</v>
      </c>
      <c r="B14" s="77"/>
      <c r="C14" s="105">
        <v>4</v>
      </c>
      <c r="D14" s="86">
        <v>4</v>
      </c>
      <c r="E14" s="86">
        <v>0</v>
      </c>
      <c r="F14" s="86">
        <v>4</v>
      </c>
      <c r="G14" s="86">
        <v>4</v>
      </c>
      <c r="H14" s="86">
        <v>0</v>
      </c>
      <c r="I14" s="77">
        <v>4</v>
      </c>
      <c r="J14" s="86">
        <v>4</v>
      </c>
      <c r="K14" s="86">
        <v>0</v>
      </c>
      <c r="L14" s="86">
        <v>0</v>
      </c>
      <c r="M14" s="77" t="s">
        <v>410</v>
      </c>
      <c r="N14" s="172" t="s">
        <v>410</v>
      </c>
    </row>
    <row r="15" spans="1:14" ht="34.5" customHeight="1" x14ac:dyDescent="0.25">
      <c r="A15" s="76" t="s">
        <v>384</v>
      </c>
      <c r="B15" s="77"/>
      <c r="C15" s="105">
        <v>1</v>
      </c>
      <c r="D15" s="86">
        <v>1</v>
      </c>
      <c r="E15" s="86">
        <v>0</v>
      </c>
      <c r="F15" s="86">
        <v>1</v>
      </c>
      <c r="G15" s="86">
        <v>1</v>
      </c>
      <c r="H15" s="86">
        <v>0</v>
      </c>
      <c r="I15" s="77">
        <v>1</v>
      </c>
      <c r="J15" s="86">
        <v>1</v>
      </c>
      <c r="K15" s="86">
        <v>0</v>
      </c>
      <c r="L15" s="86">
        <v>0</v>
      </c>
      <c r="M15" s="77" t="s">
        <v>410</v>
      </c>
      <c r="N15" s="172" t="s">
        <v>410</v>
      </c>
    </row>
    <row r="16" spans="1:14" ht="22.5" customHeight="1" x14ac:dyDescent="0.25">
      <c r="A16" s="76" t="s">
        <v>385</v>
      </c>
      <c r="B16" s="77"/>
      <c r="C16" s="105">
        <v>44</v>
      </c>
      <c r="D16" s="86">
        <v>44</v>
      </c>
      <c r="E16" s="86">
        <v>0</v>
      </c>
      <c r="F16" s="86">
        <v>44</v>
      </c>
      <c r="G16" s="86">
        <v>43</v>
      </c>
      <c r="H16" s="86">
        <v>1</v>
      </c>
      <c r="I16" s="77">
        <v>43.9</v>
      </c>
      <c r="J16" s="86">
        <v>43.9</v>
      </c>
      <c r="K16" s="86">
        <v>0</v>
      </c>
      <c r="L16" s="86">
        <v>0</v>
      </c>
      <c r="M16" s="77" t="s">
        <v>410</v>
      </c>
      <c r="N16" s="172" t="s">
        <v>410</v>
      </c>
    </row>
    <row r="17" spans="1:14" ht="25.5" customHeight="1" x14ac:dyDescent="0.25">
      <c r="A17" s="76" t="s">
        <v>386</v>
      </c>
      <c r="B17" s="77"/>
      <c r="C17" s="105">
        <v>240.36</v>
      </c>
      <c r="D17" s="86">
        <v>237.36</v>
      </c>
      <c r="E17" s="86">
        <v>3</v>
      </c>
      <c r="F17" s="86">
        <v>243.86</v>
      </c>
      <c r="G17" s="86">
        <v>231.36</v>
      </c>
      <c r="H17" s="86">
        <v>12.5</v>
      </c>
      <c r="I17" s="77">
        <v>222.9</v>
      </c>
      <c r="J17" s="86">
        <v>222.4</v>
      </c>
      <c r="K17" s="86">
        <v>0</v>
      </c>
      <c r="L17" s="86">
        <v>0.5</v>
      </c>
      <c r="M17" s="77" t="s">
        <v>410</v>
      </c>
      <c r="N17" s="172" t="s">
        <v>410</v>
      </c>
    </row>
    <row r="18" spans="1:14" s="89" customFormat="1" ht="32.25" customHeight="1" x14ac:dyDescent="0.25">
      <c r="A18" s="104" t="s">
        <v>75</v>
      </c>
      <c r="B18" s="86">
        <v>2000</v>
      </c>
      <c r="C18" s="105">
        <v>40.14</v>
      </c>
      <c r="D18" s="86">
        <v>36.15</v>
      </c>
      <c r="E18" s="86">
        <v>3.99</v>
      </c>
      <c r="F18" s="86">
        <v>37.64</v>
      </c>
      <c r="G18" s="86">
        <v>36.5</v>
      </c>
      <c r="H18" s="86">
        <v>1.1399999999999999</v>
      </c>
      <c r="I18" s="86">
        <f ca="1">I20+I21+I22+I23</f>
        <v>41.7</v>
      </c>
      <c r="J18" s="86">
        <f ca="1">J20+J21+J22+J23</f>
        <v>28.33</v>
      </c>
      <c r="K18" s="86">
        <f ca="1">K20+K21+K22+K23</f>
        <v>10.649999999999999</v>
      </c>
      <c r="L18" s="86">
        <f ca="1">L20+L21+L22+L23</f>
        <v>2.72</v>
      </c>
      <c r="M18" s="86" t="s">
        <v>410</v>
      </c>
      <c r="N18" s="199" t="s">
        <v>410</v>
      </c>
    </row>
    <row r="19" spans="1:14" x14ac:dyDescent="0.25">
      <c r="A19" s="76" t="s">
        <v>74</v>
      </c>
      <c r="B19" s="77">
        <v>2100</v>
      </c>
      <c r="C19" s="105"/>
      <c r="D19" s="86"/>
      <c r="E19" s="86"/>
      <c r="F19" s="86"/>
      <c r="G19" s="86"/>
      <c r="H19" s="86"/>
      <c r="I19" s="77"/>
      <c r="J19" s="86"/>
      <c r="K19" s="86"/>
      <c r="L19" s="86"/>
      <c r="M19" s="77" t="s">
        <v>410</v>
      </c>
      <c r="N19" s="172" t="s">
        <v>410</v>
      </c>
    </row>
    <row r="20" spans="1:14" s="89" customFormat="1" x14ac:dyDescent="0.25">
      <c r="A20" s="104" t="s">
        <v>387</v>
      </c>
      <c r="B20" s="86"/>
      <c r="C20" s="105">
        <v>8.5</v>
      </c>
      <c r="D20" s="86">
        <v>8</v>
      </c>
      <c r="E20" s="86">
        <v>0.5</v>
      </c>
      <c r="F20" s="86">
        <v>8</v>
      </c>
      <c r="G20" s="86">
        <v>8</v>
      </c>
      <c r="H20" s="86">
        <v>0</v>
      </c>
      <c r="I20" s="106">
        <f ca="1">J20+K20+L20</f>
        <v>9.1</v>
      </c>
      <c r="J20" s="86">
        <v>6.53</v>
      </c>
      <c r="K20" s="86">
        <v>1.9</v>
      </c>
      <c r="L20" s="86">
        <v>0.67</v>
      </c>
      <c r="M20" s="86" t="s">
        <v>410</v>
      </c>
      <c r="N20" s="199" t="s">
        <v>410</v>
      </c>
    </row>
    <row r="21" spans="1:14" s="89" customFormat="1" x14ac:dyDescent="0.25">
      <c r="A21" s="104" t="s">
        <v>388</v>
      </c>
      <c r="B21" s="86"/>
      <c r="C21" s="105">
        <v>14.99</v>
      </c>
      <c r="D21" s="86">
        <v>14</v>
      </c>
      <c r="E21" s="86">
        <v>0.99</v>
      </c>
      <c r="F21" s="86">
        <v>14.14</v>
      </c>
      <c r="G21" s="86">
        <v>13</v>
      </c>
      <c r="H21" s="86">
        <v>1.1399999999999999</v>
      </c>
      <c r="I21" s="106">
        <f ca="1">J21+K21+L21</f>
        <v>16.400000000000002</v>
      </c>
      <c r="J21" s="86">
        <v>10.1</v>
      </c>
      <c r="K21" s="86">
        <v>4.45</v>
      </c>
      <c r="L21" s="86">
        <v>1.85</v>
      </c>
      <c r="M21" s="86" t="s">
        <v>410</v>
      </c>
      <c r="N21" s="199" t="s">
        <v>410</v>
      </c>
    </row>
    <row r="22" spans="1:14" s="89" customFormat="1" x14ac:dyDescent="0.25">
      <c r="A22" s="104" t="s">
        <v>389</v>
      </c>
      <c r="B22" s="86"/>
      <c r="C22" s="105">
        <v>9</v>
      </c>
      <c r="D22" s="86">
        <v>8</v>
      </c>
      <c r="E22" s="86">
        <v>1</v>
      </c>
      <c r="F22" s="86">
        <v>9</v>
      </c>
      <c r="G22" s="86">
        <v>9</v>
      </c>
      <c r="H22" s="86">
        <v>0</v>
      </c>
      <c r="I22" s="86">
        <v>9</v>
      </c>
      <c r="J22" s="86">
        <v>9</v>
      </c>
      <c r="K22" s="86">
        <v>0</v>
      </c>
      <c r="L22" s="86">
        <v>0</v>
      </c>
      <c r="M22" s="86" t="s">
        <v>410</v>
      </c>
      <c r="N22" s="199" t="s">
        <v>410</v>
      </c>
    </row>
    <row r="23" spans="1:14" s="89" customFormat="1" x14ac:dyDescent="0.25">
      <c r="A23" s="104" t="s">
        <v>390</v>
      </c>
      <c r="B23" s="86"/>
      <c r="C23" s="105">
        <v>7.65</v>
      </c>
      <c r="D23" s="86">
        <v>6.15</v>
      </c>
      <c r="E23" s="86">
        <v>1.5</v>
      </c>
      <c r="F23" s="86">
        <v>6.5</v>
      </c>
      <c r="G23" s="86">
        <v>6.5</v>
      </c>
      <c r="H23" s="86">
        <v>0</v>
      </c>
      <c r="I23" s="106">
        <f ca="1">J23+K23+L23</f>
        <v>7.2</v>
      </c>
      <c r="J23" s="86">
        <v>2.7</v>
      </c>
      <c r="K23" s="86">
        <v>4.3</v>
      </c>
      <c r="L23" s="86">
        <v>0.2</v>
      </c>
      <c r="M23" s="86" t="s">
        <v>410</v>
      </c>
      <c r="N23" s="199" t="s">
        <v>410</v>
      </c>
    </row>
    <row r="24" spans="1:14" s="89" customFormat="1" ht="49.5" customHeight="1" x14ac:dyDescent="0.25">
      <c r="A24" s="104" t="s">
        <v>76</v>
      </c>
      <c r="B24" s="86">
        <v>3000</v>
      </c>
      <c r="C24" s="105">
        <v>42</v>
      </c>
      <c r="D24" s="86">
        <v>42</v>
      </c>
      <c r="E24" s="86">
        <v>0</v>
      </c>
      <c r="F24" s="86">
        <v>44</v>
      </c>
      <c r="G24" s="86">
        <v>44</v>
      </c>
      <c r="H24" s="86">
        <v>0</v>
      </c>
      <c r="I24" s="86">
        <v>41.8</v>
      </c>
      <c r="J24" s="86">
        <v>41.8</v>
      </c>
      <c r="K24" s="86">
        <v>0</v>
      </c>
      <c r="L24" s="86">
        <v>0</v>
      </c>
      <c r="M24" s="86" t="s">
        <v>410</v>
      </c>
      <c r="N24" s="199" t="s">
        <v>410</v>
      </c>
    </row>
    <row r="25" spans="1:14" ht="17.25" customHeight="1" x14ac:dyDescent="0.25">
      <c r="A25" s="76" t="s">
        <v>77</v>
      </c>
      <c r="B25" s="77">
        <v>3100</v>
      </c>
      <c r="C25" s="105"/>
      <c r="D25" s="86"/>
      <c r="E25" s="86"/>
      <c r="F25" s="86"/>
      <c r="G25" s="86"/>
      <c r="H25" s="86"/>
      <c r="I25" s="77"/>
      <c r="J25" s="86"/>
      <c r="K25" s="86"/>
      <c r="L25" s="86"/>
      <c r="M25" s="77" t="s">
        <v>410</v>
      </c>
      <c r="N25" s="172" t="s">
        <v>410</v>
      </c>
    </row>
    <row r="26" spans="1:14" x14ac:dyDescent="0.25">
      <c r="A26" s="76" t="s">
        <v>391</v>
      </c>
      <c r="B26" s="77"/>
      <c r="C26" s="105">
        <v>1</v>
      </c>
      <c r="D26" s="86">
        <v>1</v>
      </c>
      <c r="E26" s="86">
        <v>0</v>
      </c>
      <c r="F26" s="86">
        <v>1</v>
      </c>
      <c r="G26" s="86">
        <v>1</v>
      </c>
      <c r="H26" s="86">
        <v>0</v>
      </c>
      <c r="I26" s="77">
        <v>1</v>
      </c>
      <c r="J26" s="86">
        <v>1</v>
      </c>
      <c r="K26" s="86">
        <v>0</v>
      </c>
      <c r="L26" s="86">
        <v>0</v>
      </c>
      <c r="M26" s="77" t="s">
        <v>410</v>
      </c>
      <c r="N26" s="172" t="s">
        <v>410</v>
      </c>
    </row>
    <row r="27" spans="1:14" ht="30" x14ac:dyDescent="0.25">
      <c r="A27" s="76" t="s">
        <v>392</v>
      </c>
      <c r="B27" s="77"/>
      <c r="C27" s="105">
        <v>2</v>
      </c>
      <c r="D27" s="86">
        <v>2</v>
      </c>
      <c r="E27" s="86">
        <v>0</v>
      </c>
      <c r="F27" s="86">
        <v>2</v>
      </c>
      <c r="G27" s="86">
        <v>2</v>
      </c>
      <c r="H27" s="86">
        <v>0</v>
      </c>
      <c r="I27" s="77">
        <v>2</v>
      </c>
      <c r="J27" s="86">
        <v>2</v>
      </c>
      <c r="K27" s="86">
        <v>0</v>
      </c>
      <c r="L27" s="86">
        <v>0</v>
      </c>
      <c r="M27" s="77" t="s">
        <v>410</v>
      </c>
      <c r="N27" s="172" t="s">
        <v>410</v>
      </c>
    </row>
    <row r="28" spans="1:14" ht="49.5" customHeight="1" x14ac:dyDescent="0.25">
      <c r="A28" s="76" t="s">
        <v>393</v>
      </c>
      <c r="B28" s="77"/>
      <c r="C28" s="105">
        <v>1</v>
      </c>
      <c r="D28" s="86">
        <v>1</v>
      </c>
      <c r="E28" s="86">
        <v>0</v>
      </c>
      <c r="F28" s="86">
        <v>1</v>
      </c>
      <c r="G28" s="86">
        <v>1</v>
      </c>
      <c r="H28" s="86">
        <v>0</v>
      </c>
      <c r="I28" s="77">
        <v>1</v>
      </c>
      <c r="J28" s="86">
        <v>1</v>
      </c>
      <c r="K28" s="86">
        <v>0</v>
      </c>
      <c r="L28" s="86">
        <v>0</v>
      </c>
      <c r="M28" s="77" t="s">
        <v>410</v>
      </c>
      <c r="N28" s="172" t="s">
        <v>410</v>
      </c>
    </row>
    <row r="29" spans="1:14" ht="20.25" customHeight="1" x14ac:dyDescent="0.25">
      <c r="A29" s="107" t="s">
        <v>382</v>
      </c>
      <c r="B29" s="77"/>
      <c r="C29" s="105">
        <v>4</v>
      </c>
      <c r="D29" s="86">
        <v>4</v>
      </c>
      <c r="E29" s="86">
        <v>0</v>
      </c>
      <c r="F29" s="86">
        <v>4</v>
      </c>
      <c r="G29" s="86">
        <v>4</v>
      </c>
      <c r="H29" s="86">
        <v>0</v>
      </c>
      <c r="I29" s="77">
        <v>4</v>
      </c>
      <c r="J29" s="86">
        <v>4</v>
      </c>
      <c r="K29" s="86">
        <v>0</v>
      </c>
      <c r="L29" s="86">
        <v>0</v>
      </c>
      <c r="M29" s="77" t="s">
        <v>410</v>
      </c>
      <c r="N29" s="172" t="s">
        <v>410</v>
      </c>
    </row>
    <row r="30" spans="1:14" ht="30" x14ac:dyDescent="0.25">
      <c r="A30" s="76" t="s">
        <v>384</v>
      </c>
      <c r="B30" s="77"/>
      <c r="C30" s="105">
        <v>2</v>
      </c>
      <c r="D30" s="86">
        <v>2</v>
      </c>
      <c r="E30" s="86">
        <v>0</v>
      </c>
      <c r="F30" s="86">
        <v>3</v>
      </c>
      <c r="G30" s="86">
        <v>3</v>
      </c>
      <c r="H30" s="86">
        <v>0</v>
      </c>
      <c r="I30" s="77">
        <v>2</v>
      </c>
      <c r="J30" s="86">
        <v>2</v>
      </c>
      <c r="K30" s="86">
        <v>0</v>
      </c>
      <c r="L30" s="86">
        <v>0</v>
      </c>
      <c r="M30" s="77" t="s">
        <v>410</v>
      </c>
      <c r="N30" s="172" t="s">
        <v>410</v>
      </c>
    </row>
    <row r="31" spans="1:14" x14ac:dyDescent="0.25">
      <c r="A31" s="107" t="s">
        <v>394</v>
      </c>
      <c r="B31" s="77"/>
      <c r="C31" s="105">
        <v>3</v>
      </c>
      <c r="D31" s="86">
        <v>3</v>
      </c>
      <c r="E31" s="86">
        <v>0</v>
      </c>
      <c r="F31" s="86">
        <v>3</v>
      </c>
      <c r="G31" s="86">
        <v>3</v>
      </c>
      <c r="H31" s="86">
        <v>0</v>
      </c>
      <c r="I31" s="77">
        <v>3.4</v>
      </c>
      <c r="J31" s="86">
        <v>3.4</v>
      </c>
      <c r="K31" s="86">
        <v>0</v>
      </c>
      <c r="L31" s="86">
        <v>0</v>
      </c>
      <c r="M31" s="77" t="s">
        <v>410</v>
      </c>
      <c r="N31" s="172" t="s">
        <v>410</v>
      </c>
    </row>
    <row r="32" spans="1:14" x14ac:dyDescent="0.25">
      <c r="A32" s="107" t="s">
        <v>395</v>
      </c>
      <c r="B32" s="77"/>
      <c r="C32" s="105">
        <v>1</v>
      </c>
      <c r="D32" s="86">
        <v>1</v>
      </c>
      <c r="E32" s="86">
        <v>0</v>
      </c>
      <c r="F32" s="86">
        <v>1</v>
      </c>
      <c r="G32" s="86">
        <v>1</v>
      </c>
      <c r="H32" s="86">
        <v>0</v>
      </c>
      <c r="I32" s="77">
        <v>1</v>
      </c>
      <c r="J32" s="86">
        <v>1</v>
      </c>
      <c r="K32" s="86">
        <v>0</v>
      </c>
      <c r="L32" s="86">
        <v>0</v>
      </c>
      <c r="M32" s="77" t="s">
        <v>410</v>
      </c>
      <c r="N32" s="172" t="s">
        <v>410</v>
      </c>
    </row>
    <row r="33" spans="1:14" x14ac:dyDescent="0.25">
      <c r="A33" s="107" t="s">
        <v>396</v>
      </c>
      <c r="B33" s="77"/>
      <c r="C33" s="105">
        <v>3</v>
      </c>
      <c r="D33" s="86">
        <v>3</v>
      </c>
      <c r="E33" s="86">
        <v>0</v>
      </c>
      <c r="F33" s="86">
        <v>3</v>
      </c>
      <c r="G33" s="86">
        <v>3</v>
      </c>
      <c r="H33" s="86">
        <v>0</v>
      </c>
      <c r="I33" s="77">
        <v>2.9</v>
      </c>
      <c r="J33" s="86">
        <v>2.9</v>
      </c>
      <c r="K33" s="86">
        <v>0</v>
      </c>
      <c r="L33" s="86">
        <v>0</v>
      </c>
      <c r="M33" s="77" t="s">
        <v>410</v>
      </c>
      <c r="N33" s="172" t="s">
        <v>410</v>
      </c>
    </row>
    <row r="34" spans="1:14" x14ac:dyDescent="0.25">
      <c r="A34" s="107" t="s">
        <v>397</v>
      </c>
      <c r="B34" s="77"/>
      <c r="C34" s="105">
        <v>4</v>
      </c>
      <c r="D34" s="86">
        <v>4</v>
      </c>
      <c r="E34" s="86">
        <v>0</v>
      </c>
      <c r="F34" s="86">
        <v>5</v>
      </c>
      <c r="G34" s="86">
        <v>5</v>
      </c>
      <c r="H34" s="86">
        <v>0</v>
      </c>
      <c r="I34" s="77">
        <v>4.0999999999999996</v>
      </c>
      <c r="J34" s="86">
        <v>4.0999999999999996</v>
      </c>
      <c r="K34" s="86">
        <v>0</v>
      </c>
      <c r="L34" s="86">
        <v>0</v>
      </c>
      <c r="M34" s="77" t="s">
        <v>410</v>
      </c>
      <c r="N34" s="172" t="s">
        <v>410</v>
      </c>
    </row>
    <row r="35" spans="1:14" ht="28.5" customHeight="1" x14ac:dyDescent="0.25">
      <c r="A35" s="107" t="s">
        <v>398</v>
      </c>
      <c r="B35" s="77"/>
      <c r="C35" s="105">
        <v>5</v>
      </c>
      <c r="D35" s="86">
        <v>5</v>
      </c>
      <c r="E35" s="86">
        <v>0</v>
      </c>
      <c r="F35" s="86">
        <v>5</v>
      </c>
      <c r="G35" s="86">
        <v>5</v>
      </c>
      <c r="H35" s="86">
        <v>0</v>
      </c>
      <c r="I35" s="77">
        <v>5</v>
      </c>
      <c r="J35" s="86">
        <v>5</v>
      </c>
      <c r="K35" s="86">
        <v>0</v>
      </c>
      <c r="L35" s="86">
        <v>0</v>
      </c>
      <c r="M35" s="77" t="s">
        <v>410</v>
      </c>
      <c r="N35" s="172" t="s">
        <v>410</v>
      </c>
    </row>
    <row r="36" spans="1:14" ht="18.75" customHeight="1" x14ac:dyDescent="0.25">
      <c r="A36" s="107" t="s">
        <v>399</v>
      </c>
      <c r="B36" s="77"/>
      <c r="C36" s="105">
        <v>1</v>
      </c>
      <c r="D36" s="86">
        <v>1</v>
      </c>
      <c r="E36" s="86">
        <v>0</v>
      </c>
      <c r="F36" s="86">
        <v>1</v>
      </c>
      <c r="G36" s="86">
        <v>1</v>
      </c>
      <c r="H36" s="86">
        <v>0</v>
      </c>
      <c r="I36" s="77">
        <v>1</v>
      </c>
      <c r="J36" s="86">
        <v>1</v>
      </c>
      <c r="K36" s="86">
        <v>0</v>
      </c>
      <c r="L36" s="86">
        <v>0</v>
      </c>
      <c r="M36" s="77" t="s">
        <v>410</v>
      </c>
      <c r="N36" s="172" t="s">
        <v>410</v>
      </c>
    </row>
    <row r="37" spans="1:14" ht="18.75" customHeight="1" x14ac:dyDescent="0.25">
      <c r="A37" s="107" t="s">
        <v>400</v>
      </c>
      <c r="B37" s="77"/>
      <c r="C37" s="105">
        <v>1</v>
      </c>
      <c r="D37" s="86">
        <v>1</v>
      </c>
      <c r="E37" s="86">
        <v>0</v>
      </c>
      <c r="F37" s="86">
        <v>1</v>
      </c>
      <c r="G37" s="86">
        <v>1</v>
      </c>
      <c r="H37" s="86">
        <v>0</v>
      </c>
      <c r="I37" s="77">
        <v>1</v>
      </c>
      <c r="J37" s="86">
        <v>1</v>
      </c>
      <c r="K37" s="86">
        <v>0</v>
      </c>
      <c r="L37" s="86">
        <v>0</v>
      </c>
      <c r="M37" s="77" t="s">
        <v>410</v>
      </c>
      <c r="N37" s="172" t="s">
        <v>410</v>
      </c>
    </row>
    <row r="38" spans="1:14" ht="17.25" customHeight="1" x14ac:dyDescent="0.25">
      <c r="A38" s="107" t="s">
        <v>401</v>
      </c>
      <c r="B38" s="77"/>
      <c r="C38" s="105">
        <v>5</v>
      </c>
      <c r="D38" s="86">
        <v>5</v>
      </c>
      <c r="E38" s="86">
        <v>0</v>
      </c>
      <c r="F38" s="86">
        <v>5</v>
      </c>
      <c r="G38" s="86">
        <v>5</v>
      </c>
      <c r="H38" s="86">
        <v>0</v>
      </c>
      <c r="I38" s="77">
        <v>4.5</v>
      </c>
      <c r="J38" s="86">
        <v>4.5</v>
      </c>
      <c r="K38" s="86">
        <v>0</v>
      </c>
      <c r="L38" s="86">
        <v>0</v>
      </c>
      <c r="M38" s="77" t="s">
        <v>410</v>
      </c>
      <c r="N38" s="172" t="s">
        <v>410</v>
      </c>
    </row>
    <row r="39" spans="1:14" ht="29.25" customHeight="1" x14ac:dyDescent="0.25">
      <c r="A39" s="107" t="s">
        <v>402</v>
      </c>
      <c r="B39" s="77"/>
      <c r="C39" s="105">
        <v>1</v>
      </c>
      <c r="D39" s="86">
        <v>1</v>
      </c>
      <c r="E39" s="86">
        <v>0</v>
      </c>
      <c r="F39" s="86">
        <v>1</v>
      </c>
      <c r="G39" s="86">
        <v>1</v>
      </c>
      <c r="H39" s="86">
        <v>0</v>
      </c>
      <c r="I39" s="77">
        <v>1</v>
      </c>
      <c r="J39" s="86">
        <v>1</v>
      </c>
      <c r="K39" s="86">
        <v>0</v>
      </c>
      <c r="L39" s="86">
        <v>0</v>
      </c>
      <c r="M39" s="77" t="s">
        <v>410</v>
      </c>
      <c r="N39" s="172" t="s">
        <v>410</v>
      </c>
    </row>
    <row r="40" spans="1:14" ht="25.5" x14ac:dyDescent="0.25">
      <c r="A40" s="107" t="s">
        <v>403</v>
      </c>
      <c r="B40" s="77"/>
      <c r="C40" s="105">
        <v>1</v>
      </c>
      <c r="D40" s="86">
        <v>1</v>
      </c>
      <c r="E40" s="86">
        <v>0</v>
      </c>
      <c r="F40" s="86">
        <v>1</v>
      </c>
      <c r="G40" s="86">
        <v>1</v>
      </c>
      <c r="H40" s="86">
        <v>0</v>
      </c>
      <c r="I40" s="77">
        <v>1</v>
      </c>
      <c r="J40" s="86">
        <v>1</v>
      </c>
      <c r="K40" s="86">
        <v>0</v>
      </c>
      <c r="L40" s="86">
        <v>0</v>
      </c>
      <c r="M40" s="77" t="s">
        <v>410</v>
      </c>
      <c r="N40" s="172" t="s">
        <v>410</v>
      </c>
    </row>
    <row r="41" spans="1:14" x14ac:dyDescent="0.25">
      <c r="A41" s="107" t="s">
        <v>404</v>
      </c>
      <c r="B41" s="77"/>
      <c r="C41" s="105">
        <v>5</v>
      </c>
      <c r="D41" s="86">
        <v>5</v>
      </c>
      <c r="E41" s="86">
        <v>0</v>
      </c>
      <c r="F41" s="86">
        <v>5</v>
      </c>
      <c r="G41" s="86">
        <v>5</v>
      </c>
      <c r="H41" s="86">
        <v>0</v>
      </c>
      <c r="I41" s="77">
        <v>4.9000000000000004</v>
      </c>
      <c r="J41" s="86">
        <v>4.9000000000000004</v>
      </c>
      <c r="K41" s="86">
        <v>0</v>
      </c>
      <c r="L41" s="86">
        <v>0</v>
      </c>
      <c r="M41" s="77" t="s">
        <v>410</v>
      </c>
      <c r="N41" s="172" t="s">
        <v>410</v>
      </c>
    </row>
    <row r="42" spans="1:14" ht="21" customHeight="1" x14ac:dyDescent="0.25">
      <c r="A42" s="107" t="s">
        <v>405</v>
      </c>
      <c r="B42" s="77"/>
      <c r="C42" s="105">
        <v>2</v>
      </c>
      <c r="D42" s="86">
        <v>2</v>
      </c>
      <c r="E42" s="86">
        <v>0</v>
      </c>
      <c r="F42" s="86">
        <v>2</v>
      </c>
      <c r="G42" s="86">
        <v>2</v>
      </c>
      <c r="H42" s="86">
        <v>0</v>
      </c>
      <c r="I42" s="77">
        <v>2</v>
      </c>
      <c r="J42" s="86">
        <v>2</v>
      </c>
      <c r="K42" s="86">
        <v>0</v>
      </c>
      <c r="L42" s="86">
        <v>0</v>
      </c>
      <c r="M42" s="77" t="s">
        <v>410</v>
      </c>
      <c r="N42" s="172" t="s">
        <v>410</v>
      </c>
    </row>
    <row r="43" spans="1:14" x14ac:dyDescent="0.25">
      <c r="A43" s="76" t="s">
        <v>28</v>
      </c>
      <c r="B43" s="77">
        <v>9000</v>
      </c>
      <c r="C43" s="105">
        <f t="shared" ref="C43:H43" ca="1" si="0">C10+C18+C24</f>
        <v>391.5</v>
      </c>
      <c r="D43" s="86">
        <f t="shared" ca="1" si="0"/>
        <v>384.51</v>
      </c>
      <c r="E43" s="86">
        <f t="shared" ca="1" si="0"/>
        <v>6.99</v>
      </c>
      <c r="F43" s="86">
        <f t="shared" ca="1" si="0"/>
        <v>395</v>
      </c>
      <c r="G43" s="86">
        <f t="shared" ca="1" si="0"/>
        <v>380.36</v>
      </c>
      <c r="H43" s="86">
        <f t="shared" ca="1" si="0"/>
        <v>14.64</v>
      </c>
      <c r="I43" s="108">
        <f ca="1">I24+I18+I10</f>
        <v>375.72</v>
      </c>
      <c r="J43" s="86">
        <f ca="1">J10+J18+J24</f>
        <v>361.43</v>
      </c>
      <c r="K43" s="86">
        <f ca="1">K10+K18+K24</f>
        <v>11.069999999999999</v>
      </c>
      <c r="L43" s="86">
        <f ca="1">L10+L18+L24</f>
        <v>3.22</v>
      </c>
      <c r="M43" s="77" t="s">
        <v>410</v>
      </c>
      <c r="N43" s="172" t="s">
        <v>410</v>
      </c>
    </row>
    <row r="44" spans="1:14" ht="56.25" customHeight="1" x14ac:dyDescent="0.25">
      <c r="A44" s="323" t="s">
        <v>620</v>
      </c>
      <c r="B44" s="323"/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</row>
  </sheetData>
  <mergeCells count="21">
    <mergeCell ref="A1:N1"/>
    <mergeCell ref="A3:N3"/>
    <mergeCell ref="A5:A8"/>
    <mergeCell ref="B5:B8"/>
    <mergeCell ref="C5:H5"/>
    <mergeCell ref="C6:E6"/>
    <mergeCell ref="F6:H6"/>
    <mergeCell ref="I5:L5"/>
    <mergeCell ref="J6:L6"/>
    <mergeCell ref="I6:I8"/>
    <mergeCell ref="C7:C8"/>
    <mergeCell ref="F7:F8"/>
    <mergeCell ref="M5:N5"/>
    <mergeCell ref="M6:M8"/>
    <mergeCell ref="N6:N8"/>
    <mergeCell ref="D7:E7"/>
    <mergeCell ref="G7:H7"/>
    <mergeCell ref="J7:J8"/>
    <mergeCell ref="K7:K8"/>
    <mergeCell ref="L7:L8"/>
    <mergeCell ref="A44:N4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view="pageBreakPreview" topLeftCell="A20" zoomScale="110" zoomScaleNormal="130" zoomScaleSheetLayoutView="110" workbookViewId="0">
      <selection activeCell="K22" sqref="K22"/>
    </sheetView>
  </sheetViews>
  <sheetFormatPr defaultRowHeight="15" x14ac:dyDescent="0.25"/>
  <cols>
    <col min="1" max="1" width="29.28515625" customWidth="1"/>
    <col min="3" max="3" width="13.5703125" customWidth="1"/>
    <col min="4" max="4" width="13.85546875" customWidth="1"/>
    <col min="5" max="5" width="12.42578125" customWidth="1"/>
    <col min="6" max="6" width="10.7109375" customWidth="1"/>
    <col min="7" max="7" width="9.140625" style="89" customWidth="1"/>
    <col min="8" max="8" width="14.28515625" style="89" customWidth="1"/>
    <col min="9" max="9" width="15.42578125" style="89" customWidth="1"/>
    <col min="10" max="10" width="11.7109375" customWidth="1"/>
    <col min="11" max="11" width="12.5703125" customWidth="1"/>
  </cols>
  <sheetData>
    <row r="1" spans="1:11" ht="18.75" customHeight="1" x14ac:dyDescent="0.25">
      <c r="A1" s="264" t="s">
        <v>244</v>
      </c>
      <c r="B1" s="264"/>
      <c r="C1" s="264"/>
      <c r="D1" s="264"/>
      <c r="E1" s="264"/>
      <c r="F1" s="264"/>
      <c r="G1" s="264"/>
      <c r="H1" s="264"/>
      <c r="I1" s="264"/>
    </row>
    <row r="3" spans="1:11" ht="76.5" customHeight="1" x14ac:dyDescent="0.25">
      <c r="A3" s="307" t="s">
        <v>72</v>
      </c>
      <c r="B3" s="307" t="s">
        <v>35</v>
      </c>
      <c r="C3" s="255" t="s">
        <v>84</v>
      </c>
      <c r="D3" s="306"/>
      <c r="E3" s="306"/>
      <c r="F3" s="271"/>
      <c r="G3" s="325" t="s">
        <v>85</v>
      </c>
      <c r="H3" s="327"/>
      <c r="I3" s="255" t="s">
        <v>87</v>
      </c>
      <c r="J3" s="306"/>
      <c r="K3" s="306"/>
    </row>
    <row r="4" spans="1:11" ht="44.25" customHeight="1" x14ac:dyDescent="0.25">
      <c r="A4" s="320"/>
      <c r="B4" s="320"/>
      <c r="C4" s="307" t="s">
        <v>86</v>
      </c>
      <c r="D4" s="255" t="s">
        <v>39</v>
      </c>
      <c r="E4" s="306"/>
      <c r="F4" s="271"/>
      <c r="G4" s="325" t="s">
        <v>39</v>
      </c>
      <c r="H4" s="327"/>
      <c r="I4" s="255" t="s">
        <v>95</v>
      </c>
      <c r="J4" s="306"/>
      <c r="K4" s="306"/>
    </row>
    <row r="5" spans="1:11" ht="108.75" customHeight="1" x14ac:dyDescent="0.25">
      <c r="A5" s="316"/>
      <c r="B5" s="316"/>
      <c r="C5" s="308"/>
      <c r="D5" s="34" t="s">
        <v>82</v>
      </c>
      <c r="E5" s="34" t="s">
        <v>88</v>
      </c>
      <c r="F5" s="34" t="s">
        <v>89</v>
      </c>
      <c r="G5" s="109" t="s">
        <v>93</v>
      </c>
      <c r="H5" s="109" t="s">
        <v>90</v>
      </c>
      <c r="I5" s="109" t="s">
        <v>94</v>
      </c>
      <c r="J5" s="34" t="s">
        <v>91</v>
      </c>
      <c r="K5" s="34" t="s">
        <v>92</v>
      </c>
    </row>
    <row r="6" spans="1:11" x14ac:dyDescent="0.25">
      <c r="A6" s="24">
        <v>1</v>
      </c>
      <c r="B6" s="24">
        <f ca="1">A6+1</f>
        <v>2</v>
      </c>
      <c r="C6" s="24">
        <f t="shared" ref="C6:K6" ca="1" si="0">B6+1</f>
        <v>3</v>
      </c>
      <c r="D6" s="24">
        <f t="shared" ca="1" si="0"/>
        <v>4</v>
      </c>
      <c r="E6" s="24">
        <f t="shared" ca="1" si="0"/>
        <v>5</v>
      </c>
      <c r="F6" s="24">
        <f t="shared" ca="1" si="0"/>
        <v>6</v>
      </c>
      <c r="G6" s="103">
        <f t="shared" ca="1" si="0"/>
        <v>7</v>
      </c>
      <c r="H6" s="103">
        <f t="shared" ca="1" si="0"/>
        <v>8</v>
      </c>
      <c r="I6" s="103">
        <f t="shared" ca="1" si="0"/>
        <v>9</v>
      </c>
      <c r="J6" s="24">
        <f t="shared" ca="1" si="0"/>
        <v>10</v>
      </c>
      <c r="K6" s="24">
        <f t="shared" ca="1" si="0"/>
        <v>11</v>
      </c>
    </row>
    <row r="7" spans="1:11" s="114" customFormat="1" ht="32.25" customHeight="1" x14ac:dyDescent="0.25">
      <c r="A7" s="110" t="s">
        <v>73</v>
      </c>
      <c r="B7" s="111">
        <v>1000</v>
      </c>
      <c r="C7" s="112">
        <f ca="1">SUM(D7:F7)</f>
        <v>119820169</v>
      </c>
      <c r="D7" s="112">
        <f ca="1">I7+J7+K7</f>
        <v>119457916.19</v>
      </c>
      <c r="E7" s="112">
        <f t="shared" ref="E7:K7" ca="1" si="1">SUM(E9:E14)</f>
        <v>192530.8</v>
      </c>
      <c r="F7" s="112">
        <f t="shared" ca="1" si="1"/>
        <v>169722.01</v>
      </c>
      <c r="G7" s="113">
        <f t="shared" ca="1" si="1"/>
        <v>0</v>
      </c>
      <c r="H7" s="113">
        <f t="shared" ca="1" si="1"/>
        <v>0</v>
      </c>
      <c r="I7" s="113">
        <f t="shared" ca="1" si="1"/>
        <v>112929930.81</v>
      </c>
      <c r="J7" s="113">
        <f t="shared" ca="1" si="1"/>
        <v>956848.2</v>
      </c>
      <c r="K7" s="113">
        <f t="shared" ca="1" si="1"/>
        <v>5571137.1799999997</v>
      </c>
    </row>
    <row r="8" spans="1:11" x14ac:dyDescent="0.25">
      <c r="A8" s="28" t="s">
        <v>74</v>
      </c>
      <c r="B8" s="77">
        <v>1100</v>
      </c>
      <c r="C8" s="155"/>
      <c r="D8" s="156"/>
      <c r="E8" s="155"/>
      <c r="F8" s="155"/>
      <c r="G8" s="157"/>
      <c r="H8" s="157"/>
      <c r="I8" s="157"/>
      <c r="J8" s="155"/>
      <c r="K8" s="155"/>
    </row>
    <row r="9" spans="1:11" x14ac:dyDescent="0.25">
      <c r="A9" s="28" t="s">
        <v>381</v>
      </c>
      <c r="B9" s="77"/>
      <c r="C9" s="156">
        <f ca="1">SUM(D9:F9)</f>
        <v>11406318.4</v>
      </c>
      <c r="D9" s="156">
        <f t="shared" ref="D9:D15" ca="1" si="2">I9+J9+K9</f>
        <v>11213787.6</v>
      </c>
      <c r="E9" s="156">
        <v>192530.8</v>
      </c>
      <c r="F9" s="156">
        <v>0</v>
      </c>
      <c r="G9" s="156">
        <v>0</v>
      </c>
      <c r="H9" s="156">
        <v>0</v>
      </c>
      <c r="I9" s="158">
        <v>10405527.42</v>
      </c>
      <c r="J9" s="156">
        <v>0</v>
      </c>
      <c r="K9" s="159">
        <v>808260.18</v>
      </c>
    </row>
    <row r="10" spans="1:11" x14ac:dyDescent="0.25">
      <c r="A10" s="28" t="s">
        <v>382</v>
      </c>
      <c r="B10" s="77"/>
      <c r="C10" s="156">
        <f t="shared" ref="C10:C13" ca="1" si="3">SUM(D10:F10)</f>
        <v>693312.85</v>
      </c>
      <c r="D10" s="156">
        <f t="shared" ca="1" si="2"/>
        <v>693312.85</v>
      </c>
      <c r="E10" s="156">
        <v>0</v>
      </c>
      <c r="F10" s="156">
        <v>0</v>
      </c>
      <c r="G10" s="156">
        <v>0</v>
      </c>
      <c r="H10" s="156">
        <v>0</v>
      </c>
      <c r="I10" s="158">
        <v>642983.69999999995</v>
      </c>
      <c r="J10" s="156">
        <v>0</v>
      </c>
      <c r="K10" s="156">
        <v>50329.15</v>
      </c>
    </row>
    <row r="11" spans="1:11" ht="30" x14ac:dyDescent="0.25">
      <c r="A11" s="76" t="s">
        <v>383</v>
      </c>
      <c r="B11" s="77"/>
      <c r="C11" s="156">
        <f t="shared" ca="1" si="3"/>
        <v>2285667.2999999998</v>
      </c>
      <c r="D11" s="156">
        <f t="shared" ca="1" si="2"/>
        <v>2285667.2999999998</v>
      </c>
      <c r="E11" s="156">
        <v>0</v>
      </c>
      <c r="F11" s="156">
        <v>0</v>
      </c>
      <c r="G11" s="156">
        <v>0</v>
      </c>
      <c r="H11" s="156">
        <v>0</v>
      </c>
      <c r="I11" s="158">
        <v>1930293.12</v>
      </c>
      <c r="J11" s="156">
        <v>173194.84</v>
      </c>
      <c r="K11" s="156">
        <v>182179.34</v>
      </c>
    </row>
    <row r="12" spans="1:11" x14ac:dyDescent="0.25">
      <c r="A12" s="28" t="s">
        <v>384</v>
      </c>
      <c r="B12" s="77"/>
      <c r="C12" s="156">
        <f t="shared" ca="1" si="3"/>
        <v>606713.47</v>
      </c>
      <c r="D12" s="156">
        <f t="shared" ca="1" si="2"/>
        <v>606713.47</v>
      </c>
      <c r="E12" s="156">
        <v>0</v>
      </c>
      <c r="F12" s="156">
        <v>0</v>
      </c>
      <c r="G12" s="156">
        <v>0</v>
      </c>
      <c r="H12" s="156">
        <v>0</v>
      </c>
      <c r="I12" s="158">
        <v>574194.88</v>
      </c>
      <c r="J12" s="156">
        <v>0</v>
      </c>
      <c r="K12" s="156">
        <v>32518.59</v>
      </c>
    </row>
    <row r="13" spans="1:11" x14ac:dyDescent="0.25">
      <c r="A13" s="28" t="s">
        <v>385</v>
      </c>
      <c r="B13" s="77"/>
      <c r="C13" s="156">
        <f t="shared" ca="1" si="3"/>
        <v>20342697.850000001</v>
      </c>
      <c r="D13" s="156">
        <f t="shared" ca="1" si="2"/>
        <v>20342697.850000001</v>
      </c>
      <c r="E13" s="156">
        <v>0</v>
      </c>
      <c r="F13" s="156">
        <v>0</v>
      </c>
      <c r="G13" s="156">
        <v>0</v>
      </c>
      <c r="H13" s="156">
        <v>0</v>
      </c>
      <c r="I13" s="158">
        <v>19194731.530000001</v>
      </c>
      <c r="J13" s="156">
        <v>0</v>
      </c>
      <c r="K13" s="156">
        <v>1147966.32</v>
      </c>
    </row>
    <row r="14" spans="1:11" x14ac:dyDescent="0.25">
      <c r="A14" s="28" t="s">
        <v>386</v>
      </c>
      <c r="B14" s="77"/>
      <c r="C14" s="156">
        <f ca="1">SUM(D14:F14)</f>
        <v>84485459.129999995</v>
      </c>
      <c r="D14" s="156">
        <f t="shared" ca="1" si="2"/>
        <v>84315737.11999999</v>
      </c>
      <c r="E14" s="156">
        <v>0</v>
      </c>
      <c r="F14" s="159">
        <v>169722.01</v>
      </c>
      <c r="G14" s="156">
        <v>0</v>
      </c>
      <c r="H14" s="156">
        <v>0</v>
      </c>
      <c r="I14" s="158">
        <f ca="1">80092200.16+90000</f>
        <v>80182200.159999996</v>
      </c>
      <c r="J14" s="156">
        <v>783653.36</v>
      </c>
      <c r="K14" s="156">
        <v>3349883.6</v>
      </c>
    </row>
    <row r="15" spans="1:11" s="115" customFormat="1" ht="33.75" customHeight="1" x14ac:dyDescent="0.25">
      <c r="A15" s="110" t="s">
        <v>75</v>
      </c>
      <c r="B15" s="111">
        <v>2000</v>
      </c>
      <c r="C15" s="112">
        <f ca="1">D15+E15+F15</f>
        <v>9276045.040000001</v>
      </c>
      <c r="D15" s="112">
        <f t="shared" ca="1" si="2"/>
        <v>6719788.1200000001</v>
      </c>
      <c r="E15" s="112">
        <f ca="1">SUM(E17:E20)</f>
        <v>2062788.7600000002</v>
      </c>
      <c r="F15" s="112">
        <f ca="1">SUM(F17:F20)</f>
        <v>493468.16000000003</v>
      </c>
      <c r="G15" s="112">
        <f ca="1">SUM(G16:G20)</f>
        <v>0</v>
      </c>
      <c r="H15" s="113">
        <v>18735</v>
      </c>
      <c r="I15" s="113">
        <f ca="1">SUM(I17:I20)</f>
        <v>6565924.9299999997</v>
      </c>
      <c r="J15" s="113">
        <f ca="1">SUM(J17:J20)</f>
        <v>0</v>
      </c>
      <c r="K15" s="113">
        <f ca="1">SUM(K17:K20)</f>
        <v>153863.19000000003</v>
      </c>
    </row>
    <row r="16" spans="1:11" x14ac:dyDescent="0.25">
      <c r="A16" s="28" t="s">
        <v>74</v>
      </c>
      <c r="B16" s="77">
        <v>2100</v>
      </c>
      <c r="C16" s="155"/>
      <c r="D16" s="155"/>
      <c r="E16" s="155"/>
      <c r="F16" s="155"/>
      <c r="G16" s="157"/>
      <c r="H16" s="157"/>
      <c r="I16" s="157"/>
      <c r="J16" s="155"/>
      <c r="K16" s="155"/>
    </row>
    <row r="17" spans="1:11" x14ac:dyDescent="0.25">
      <c r="A17" s="28" t="s">
        <v>387</v>
      </c>
      <c r="B17" s="77"/>
      <c r="C17" s="158">
        <f ca="1">D17+E17+F17</f>
        <v>1709037.3900000001</v>
      </c>
      <c r="D17" s="156">
        <f ca="1">I17+J17+K17</f>
        <v>1252788.6400000001</v>
      </c>
      <c r="E17" s="160">
        <v>332972.93</v>
      </c>
      <c r="F17" s="158">
        <v>123275.82</v>
      </c>
      <c r="G17" s="156">
        <v>0</v>
      </c>
      <c r="H17" s="156">
        <v>0</v>
      </c>
      <c r="I17" s="158">
        <v>1206704.54</v>
      </c>
      <c r="J17" s="158">
        <v>0</v>
      </c>
      <c r="K17" s="158">
        <v>46084.1</v>
      </c>
    </row>
    <row r="18" spans="1:11" x14ac:dyDescent="0.25">
      <c r="A18" s="28" t="s">
        <v>388</v>
      </c>
      <c r="B18" s="77"/>
      <c r="C18" s="158">
        <f ca="1">D18+E18+F18</f>
        <v>2905569.36</v>
      </c>
      <c r="D18" s="156">
        <f ca="1">I18+J18+K18</f>
        <v>1793628.94</v>
      </c>
      <c r="E18" s="160">
        <v>783926.92</v>
      </c>
      <c r="F18" s="158">
        <v>328013.5</v>
      </c>
      <c r="G18" s="156">
        <v>0</v>
      </c>
      <c r="H18" s="156">
        <v>0</v>
      </c>
      <c r="I18" s="158">
        <v>1728564.93</v>
      </c>
      <c r="J18" s="158">
        <v>0</v>
      </c>
      <c r="K18" s="158">
        <v>65064.01</v>
      </c>
    </row>
    <row r="19" spans="1:11" x14ac:dyDescent="0.25">
      <c r="A19" s="28" t="s">
        <v>389</v>
      </c>
      <c r="B19" s="77"/>
      <c r="C19" s="158">
        <f ca="1">D19+E19+F19</f>
        <v>3057108.7800000003</v>
      </c>
      <c r="D19" s="156">
        <f ca="1">I19+J19+K19</f>
        <v>3057108.7800000003</v>
      </c>
      <c r="E19" s="156">
        <v>0</v>
      </c>
      <c r="F19" s="156">
        <v>0</v>
      </c>
      <c r="G19" s="156">
        <v>0</v>
      </c>
      <c r="H19" s="156">
        <v>0</v>
      </c>
      <c r="I19" s="158">
        <f ca="1">3021494.12</f>
        <v>3021494.12</v>
      </c>
      <c r="J19" s="158">
        <v>0</v>
      </c>
      <c r="K19" s="158">
        <v>35614.660000000003</v>
      </c>
    </row>
    <row r="20" spans="1:11" ht="18.75" customHeight="1" x14ac:dyDescent="0.25">
      <c r="A20" s="28" t="s">
        <v>390</v>
      </c>
      <c r="B20" s="77"/>
      <c r="C20" s="158">
        <f ca="1">D20+E20+F20</f>
        <v>1604329.51</v>
      </c>
      <c r="D20" s="156">
        <f ca="1">I20+J20+K20</f>
        <v>616261.76</v>
      </c>
      <c r="E20" s="158">
        <v>945888.91</v>
      </c>
      <c r="F20" s="158">
        <v>42178.84</v>
      </c>
      <c r="G20" s="156">
        <v>0</v>
      </c>
      <c r="H20" s="156">
        <v>0</v>
      </c>
      <c r="I20" s="158">
        <v>609161.34</v>
      </c>
      <c r="J20" s="158">
        <v>0</v>
      </c>
      <c r="K20" s="158">
        <v>7100.42</v>
      </c>
    </row>
    <row r="21" spans="1:11" ht="45.75" customHeight="1" x14ac:dyDescent="0.25">
      <c r="A21" s="232" t="s">
        <v>614</v>
      </c>
      <c r="B21" s="172"/>
      <c r="C21" s="158">
        <v>0</v>
      </c>
      <c r="D21" s="156">
        <v>0</v>
      </c>
      <c r="E21" s="158">
        <v>0</v>
      </c>
      <c r="F21" s="158">
        <v>0</v>
      </c>
      <c r="G21" s="156">
        <v>0</v>
      </c>
      <c r="H21" s="156">
        <v>18735</v>
      </c>
      <c r="I21" s="158">
        <v>0</v>
      </c>
      <c r="J21" s="158">
        <v>0</v>
      </c>
      <c r="K21" s="158">
        <v>0</v>
      </c>
    </row>
    <row r="22" spans="1:11" s="114" customFormat="1" ht="47.25" customHeight="1" x14ac:dyDescent="0.25">
      <c r="A22" s="110" t="s">
        <v>76</v>
      </c>
      <c r="B22" s="111">
        <v>3000</v>
      </c>
      <c r="C22" s="112">
        <f ca="1">SUM(D22:F22)</f>
        <v>28516919.039999995</v>
      </c>
      <c r="D22" s="112">
        <f ca="1">I22+J22+K22</f>
        <v>28516919.039999995</v>
      </c>
      <c r="E22" s="113">
        <f t="shared" ref="E22:K22" ca="1" si="4">SUM(E24:E40)</f>
        <v>0</v>
      </c>
      <c r="F22" s="113">
        <f t="shared" ca="1" si="4"/>
        <v>0</v>
      </c>
      <c r="G22" s="113">
        <f ca="1">SUM(G24:G40)</f>
        <v>0</v>
      </c>
      <c r="H22" s="113">
        <f t="shared" ca="1" si="4"/>
        <v>0</v>
      </c>
      <c r="I22" s="113">
        <f t="shared" ca="1" si="4"/>
        <v>26911087.039999995</v>
      </c>
      <c r="J22" s="113">
        <f t="shared" ca="1" si="4"/>
        <v>91955</v>
      </c>
      <c r="K22" s="113">
        <f t="shared" ca="1" si="4"/>
        <v>1513876.9999999998</v>
      </c>
    </row>
    <row r="23" spans="1:11" ht="17.25" customHeight="1" x14ac:dyDescent="0.25">
      <c r="A23" s="76" t="s">
        <v>77</v>
      </c>
      <c r="B23" s="77">
        <v>3100</v>
      </c>
      <c r="C23" s="155"/>
      <c r="D23" s="155"/>
      <c r="E23" s="156"/>
      <c r="F23" s="156"/>
      <c r="G23" s="156"/>
      <c r="H23" s="156"/>
      <c r="I23" s="157"/>
      <c r="J23" s="155"/>
      <c r="K23" s="155"/>
    </row>
    <row r="24" spans="1:11" x14ac:dyDescent="0.25">
      <c r="A24" s="76" t="s">
        <v>391</v>
      </c>
      <c r="B24" s="77"/>
      <c r="C24" s="156">
        <f t="shared" ref="C24:C40" ca="1" si="5">SUM(D24:F24)</f>
        <v>2503363.48</v>
      </c>
      <c r="D24" s="156">
        <f t="shared" ref="D24:D40" ca="1" si="6">I24+J24+K24</f>
        <v>2503363.48</v>
      </c>
      <c r="E24" s="156">
        <v>0</v>
      </c>
      <c r="F24" s="156">
        <v>0</v>
      </c>
      <c r="G24" s="156">
        <v>0</v>
      </c>
      <c r="H24" s="156">
        <v>0</v>
      </c>
      <c r="I24" s="158">
        <v>2383719.25</v>
      </c>
      <c r="J24" s="156">
        <v>0</v>
      </c>
      <c r="K24" s="156">
        <v>119644.23</v>
      </c>
    </row>
    <row r="25" spans="1:11" x14ac:dyDescent="0.25">
      <c r="A25" s="76" t="s">
        <v>392</v>
      </c>
      <c r="B25" s="77"/>
      <c r="C25" s="156">
        <f t="shared" ca="1" si="5"/>
        <v>2005277.84</v>
      </c>
      <c r="D25" s="156">
        <f t="shared" ca="1" si="6"/>
        <v>2005277.84</v>
      </c>
      <c r="E25" s="156">
        <v>0</v>
      </c>
      <c r="F25" s="156">
        <v>0</v>
      </c>
      <c r="G25" s="156">
        <v>0</v>
      </c>
      <c r="H25" s="156">
        <v>0</v>
      </c>
      <c r="I25" s="158">
        <v>1919737.29</v>
      </c>
      <c r="J25" s="156">
        <v>0</v>
      </c>
      <c r="K25" s="156">
        <v>85540.55</v>
      </c>
    </row>
    <row r="26" spans="1:11" ht="30" x14ac:dyDescent="0.25">
      <c r="A26" s="116" t="s">
        <v>393</v>
      </c>
      <c r="B26" s="77"/>
      <c r="C26" s="156">
        <f t="shared" ca="1" si="5"/>
        <v>1111495.57</v>
      </c>
      <c r="D26" s="156">
        <f t="shared" ca="1" si="6"/>
        <v>1111495.57</v>
      </c>
      <c r="E26" s="156">
        <v>0</v>
      </c>
      <c r="F26" s="156">
        <v>0</v>
      </c>
      <c r="G26" s="156">
        <v>0</v>
      </c>
      <c r="H26" s="156">
        <v>0</v>
      </c>
      <c r="I26" s="158">
        <v>1053236.55</v>
      </c>
      <c r="J26" s="156">
        <v>0</v>
      </c>
      <c r="K26" s="156">
        <v>58259.02</v>
      </c>
    </row>
    <row r="27" spans="1:11" x14ac:dyDescent="0.25">
      <c r="A27" s="76" t="s">
        <v>382</v>
      </c>
      <c r="B27" s="77"/>
      <c r="C27" s="156">
        <f t="shared" ca="1" si="5"/>
        <v>3448503.1799999997</v>
      </c>
      <c r="D27" s="156">
        <f t="shared" ca="1" si="6"/>
        <v>3448503.1799999997</v>
      </c>
      <c r="E27" s="156">
        <v>0</v>
      </c>
      <c r="F27" s="156">
        <v>0</v>
      </c>
      <c r="G27" s="156">
        <v>0</v>
      </c>
      <c r="H27" s="156">
        <v>0</v>
      </c>
      <c r="I27" s="158">
        <v>3023659.53</v>
      </c>
      <c r="J27" s="156">
        <v>0</v>
      </c>
      <c r="K27" s="156">
        <v>424843.65</v>
      </c>
    </row>
    <row r="28" spans="1:11" s="89" customFormat="1" ht="30" x14ac:dyDescent="0.25">
      <c r="A28" s="104" t="s">
        <v>384</v>
      </c>
      <c r="B28" s="86"/>
      <c r="C28" s="158">
        <f t="shared" ca="1" si="5"/>
        <v>1594166.36</v>
      </c>
      <c r="D28" s="158">
        <f t="shared" ca="1" si="6"/>
        <v>1594166.36</v>
      </c>
      <c r="E28" s="156">
        <v>0</v>
      </c>
      <c r="F28" s="156">
        <v>0</v>
      </c>
      <c r="G28" s="156">
        <v>0</v>
      </c>
      <c r="H28" s="156">
        <v>0</v>
      </c>
      <c r="I28" s="158">
        <v>1440352.79</v>
      </c>
      <c r="J28" s="158">
        <v>91955</v>
      </c>
      <c r="K28" s="158">
        <v>61858.57</v>
      </c>
    </row>
    <row r="29" spans="1:11" x14ac:dyDescent="0.25">
      <c r="A29" s="76" t="s">
        <v>394</v>
      </c>
      <c r="B29" s="77"/>
      <c r="C29" s="156">
        <f t="shared" ca="1" si="5"/>
        <v>1414425</v>
      </c>
      <c r="D29" s="156">
        <f t="shared" ca="1" si="6"/>
        <v>1414425</v>
      </c>
      <c r="E29" s="156">
        <v>0</v>
      </c>
      <c r="F29" s="156">
        <v>0</v>
      </c>
      <c r="G29" s="156">
        <v>0</v>
      </c>
      <c r="H29" s="156">
        <v>0</v>
      </c>
      <c r="I29" s="158">
        <v>1355892.59</v>
      </c>
      <c r="J29" s="156">
        <v>0</v>
      </c>
      <c r="K29" s="156">
        <v>58532.41</v>
      </c>
    </row>
    <row r="30" spans="1:11" x14ac:dyDescent="0.25">
      <c r="A30" s="76" t="s">
        <v>395</v>
      </c>
      <c r="B30" s="77"/>
      <c r="C30" s="156">
        <f t="shared" ca="1" si="5"/>
        <v>554631.21000000008</v>
      </c>
      <c r="D30" s="156">
        <f t="shared" ca="1" si="6"/>
        <v>554631.21000000008</v>
      </c>
      <c r="E30" s="156">
        <v>0</v>
      </c>
      <c r="F30" s="156">
        <v>0</v>
      </c>
      <c r="G30" s="156">
        <v>0</v>
      </c>
      <c r="H30" s="156">
        <v>0</v>
      </c>
      <c r="I30" s="158">
        <v>531627.66</v>
      </c>
      <c r="J30" s="156">
        <v>0</v>
      </c>
      <c r="K30" s="156">
        <v>23003.55</v>
      </c>
    </row>
    <row r="31" spans="1:11" x14ac:dyDescent="0.25">
      <c r="A31" s="76" t="s">
        <v>396</v>
      </c>
      <c r="B31" s="77"/>
      <c r="C31" s="156">
        <f t="shared" ca="1" si="5"/>
        <v>1547771.25</v>
      </c>
      <c r="D31" s="156">
        <f t="shared" ca="1" si="6"/>
        <v>1547771.25</v>
      </c>
      <c r="E31" s="156">
        <v>0</v>
      </c>
      <c r="F31" s="156">
        <v>0</v>
      </c>
      <c r="G31" s="158">
        <v>0</v>
      </c>
      <c r="H31" s="156">
        <v>0</v>
      </c>
      <c r="I31" s="158">
        <v>1484321.53</v>
      </c>
      <c r="J31" s="156">
        <v>0</v>
      </c>
      <c r="K31" s="156">
        <v>63449.72</v>
      </c>
    </row>
    <row r="32" spans="1:11" x14ac:dyDescent="0.25">
      <c r="A32" s="76" t="s">
        <v>397</v>
      </c>
      <c r="B32" s="77"/>
      <c r="C32" s="156">
        <f t="shared" ca="1" si="5"/>
        <v>2230627.86</v>
      </c>
      <c r="D32" s="156">
        <f t="shared" ca="1" si="6"/>
        <v>2230627.86</v>
      </c>
      <c r="E32" s="156">
        <v>0</v>
      </c>
      <c r="F32" s="156">
        <v>0</v>
      </c>
      <c r="G32" s="156">
        <v>0</v>
      </c>
      <c r="H32" s="156">
        <v>0</v>
      </c>
      <c r="I32" s="158">
        <v>2132368.38</v>
      </c>
      <c r="J32" s="156">
        <v>0</v>
      </c>
      <c r="K32" s="156">
        <v>98259.48</v>
      </c>
    </row>
    <row r="33" spans="1:11" x14ac:dyDescent="0.25">
      <c r="A33" s="76" t="s">
        <v>398</v>
      </c>
      <c r="B33" s="77"/>
      <c r="C33" s="156">
        <f t="shared" ca="1" si="5"/>
        <v>2794335.62</v>
      </c>
      <c r="D33" s="156">
        <f t="shared" ca="1" si="6"/>
        <v>2794335.62</v>
      </c>
      <c r="E33" s="156">
        <v>0</v>
      </c>
      <c r="F33" s="156">
        <v>0</v>
      </c>
      <c r="G33" s="156">
        <v>0</v>
      </c>
      <c r="H33" s="156">
        <v>0</v>
      </c>
      <c r="I33" s="158">
        <v>2679004.7200000002</v>
      </c>
      <c r="J33" s="156">
        <v>0</v>
      </c>
      <c r="K33" s="156">
        <v>115330.9</v>
      </c>
    </row>
    <row r="34" spans="1:11" x14ac:dyDescent="0.25">
      <c r="A34" s="76" t="s">
        <v>399</v>
      </c>
      <c r="B34" s="77"/>
      <c r="C34" s="156">
        <f t="shared" ca="1" si="5"/>
        <v>789550.76</v>
      </c>
      <c r="D34" s="156">
        <f t="shared" ca="1" si="6"/>
        <v>789550.76</v>
      </c>
      <c r="E34" s="156">
        <v>0</v>
      </c>
      <c r="F34" s="156">
        <v>0</v>
      </c>
      <c r="G34" s="156">
        <v>0</v>
      </c>
      <c r="H34" s="156">
        <v>0</v>
      </c>
      <c r="I34" s="158">
        <v>756619.29</v>
      </c>
      <c r="J34" s="156">
        <v>0</v>
      </c>
      <c r="K34" s="156">
        <v>32931.47</v>
      </c>
    </row>
    <row r="35" spans="1:11" x14ac:dyDescent="0.25">
      <c r="A35" s="76" t="s">
        <v>400</v>
      </c>
      <c r="B35" s="77"/>
      <c r="C35" s="156">
        <f t="shared" ca="1" si="5"/>
        <v>559657.01</v>
      </c>
      <c r="D35" s="156">
        <f t="shared" ca="1" si="6"/>
        <v>559657.01</v>
      </c>
      <c r="E35" s="156">
        <v>0</v>
      </c>
      <c r="F35" s="156">
        <v>0</v>
      </c>
      <c r="G35" s="156">
        <v>0</v>
      </c>
      <c r="H35" s="156">
        <v>0</v>
      </c>
      <c r="I35" s="158">
        <v>536168.56000000006</v>
      </c>
      <c r="J35" s="156">
        <v>0</v>
      </c>
      <c r="K35" s="156">
        <v>23488.45</v>
      </c>
    </row>
    <row r="36" spans="1:11" x14ac:dyDescent="0.25">
      <c r="A36" s="76" t="s">
        <v>401</v>
      </c>
      <c r="B36" s="77"/>
      <c r="C36" s="156">
        <f t="shared" ca="1" si="5"/>
        <v>2366235.44</v>
      </c>
      <c r="D36" s="156">
        <f t="shared" ca="1" si="6"/>
        <v>2366235.44</v>
      </c>
      <c r="E36" s="156">
        <v>0</v>
      </c>
      <c r="F36" s="156">
        <v>0</v>
      </c>
      <c r="G36" s="156">
        <v>0</v>
      </c>
      <c r="H36" s="156">
        <v>0</v>
      </c>
      <c r="I36" s="158">
        <v>2247524.79</v>
      </c>
      <c r="J36" s="156">
        <v>0</v>
      </c>
      <c r="K36" s="156">
        <v>118710.65</v>
      </c>
    </row>
    <row r="37" spans="1:11" ht="30" x14ac:dyDescent="0.25">
      <c r="A37" s="76" t="s">
        <v>402</v>
      </c>
      <c r="B37" s="77"/>
      <c r="C37" s="156">
        <f t="shared" ca="1" si="5"/>
        <v>1079126.71</v>
      </c>
      <c r="D37" s="156">
        <f t="shared" ca="1" si="6"/>
        <v>1079126.71</v>
      </c>
      <c r="E37" s="156">
        <v>0</v>
      </c>
      <c r="F37" s="156">
        <v>0</v>
      </c>
      <c r="G37" s="156">
        <v>0</v>
      </c>
      <c r="H37" s="156">
        <v>0</v>
      </c>
      <c r="I37" s="158">
        <v>1034546.79</v>
      </c>
      <c r="J37" s="156">
        <v>0</v>
      </c>
      <c r="K37" s="156">
        <v>44579.92</v>
      </c>
    </row>
    <row r="38" spans="1:11" ht="30" x14ac:dyDescent="0.25">
      <c r="A38" s="76" t="s">
        <v>403</v>
      </c>
      <c r="B38" s="77"/>
      <c r="C38" s="156">
        <f t="shared" ca="1" si="5"/>
        <v>678731.09</v>
      </c>
      <c r="D38" s="156">
        <f t="shared" ca="1" si="6"/>
        <v>678731.09</v>
      </c>
      <c r="E38" s="156">
        <v>0</v>
      </c>
      <c r="F38" s="156">
        <v>0</v>
      </c>
      <c r="G38" s="156">
        <v>0</v>
      </c>
      <c r="H38" s="156">
        <v>0</v>
      </c>
      <c r="I38" s="158">
        <v>649799.97</v>
      </c>
      <c r="J38" s="156">
        <v>0</v>
      </c>
      <c r="K38" s="156">
        <v>28931.119999999999</v>
      </c>
    </row>
    <row r="39" spans="1:11" x14ac:dyDescent="0.25">
      <c r="A39" s="76" t="s">
        <v>404</v>
      </c>
      <c r="B39" s="77"/>
      <c r="C39" s="156">
        <f t="shared" ca="1" si="5"/>
        <v>2737971.28</v>
      </c>
      <c r="D39" s="156">
        <f t="shared" ca="1" si="6"/>
        <v>2737971.28</v>
      </c>
      <c r="E39" s="156">
        <v>0</v>
      </c>
      <c r="F39" s="156">
        <v>0</v>
      </c>
      <c r="G39" s="156">
        <v>0</v>
      </c>
      <c r="H39" s="156">
        <v>0</v>
      </c>
      <c r="I39" s="158">
        <v>2626975.71</v>
      </c>
      <c r="J39" s="156">
        <v>0</v>
      </c>
      <c r="K39" s="159">
        <v>110995.57</v>
      </c>
    </row>
    <row r="40" spans="1:11" x14ac:dyDescent="0.25">
      <c r="A40" s="76" t="s">
        <v>405</v>
      </c>
      <c r="B40" s="77"/>
      <c r="C40" s="156">
        <f t="shared" ca="1" si="5"/>
        <v>1101049.3799999999</v>
      </c>
      <c r="D40" s="156">
        <f t="shared" ca="1" si="6"/>
        <v>1101049.3799999999</v>
      </c>
      <c r="E40" s="156">
        <v>0</v>
      </c>
      <c r="F40" s="156">
        <v>0</v>
      </c>
      <c r="G40" s="156">
        <v>0</v>
      </c>
      <c r="H40" s="156">
        <v>0</v>
      </c>
      <c r="I40" s="158">
        <v>1055531.6399999999</v>
      </c>
      <c r="J40" s="156">
        <v>0</v>
      </c>
      <c r="K40" s="156">
        <v>45517.74</v>
      </c>
    </row>
    <row r="41" spans="1:11" s="120" customFormat="1" ht="14.25" x14ac:dyDescent="0.2">
      <c r="A41" s="117" t="s">
        <v>28</v>
      </c>
      <c r="B41" s="118">
        <v>9000</v>
      </c>
      <c r="C41" s="119">
        <f t="shared" ref="C41:K41" ca="1" si="7">C22+C15+C7</f>
        <v>157613133.07999998</v>
      </c>
      <c r="D41" s="119">
        <f t="shared" ca="1" si="7"/>
        <v>154694623.34999999</v>
      </c>
      <c r="E41" s="119">
        <f t="shared" ca="1" si="7"/>
        <v>2255319.56</v>
      </c>
      <c r="F41" s="119">
        <f t="shared" ca="1" si="7"/>
        <v>663190.17000000004</v>
      </c>
      <c r="G41" s="119">
        <f t="shared" ca="1" si="7"/>
        <v>0</v>
      </c>
      <c r="H41" s="119">
        <f t="shared" ca="1" si="7"/>
        <v>18735</v>
      </c>
      <c r="I41" s="119">
        <f t="shared" ca="1" si="7"/>
        <v>146406942.78</v>
      </c>
      <c r="J41" s="119">
        <f t="shared" ca="1" si="7"/>
        <v>1048803.2</v>
      </c>
      <c r="K41" s="119">
        <f t="shared" ca="1" si="7"/>
        <v>7238877.3699999992</v>
      </c>
    </row>
  </sheetData>
  <mergeCells count="10">
    <mergeCell ref="A1:I1"/>
    <mergeCell ref="A3:A5"/>
    <mergeCell ref="B3:B5"/>
    <mergeCell ref="C3:F3"/>
    <mergeCell ref="D4:F4"/>
    <mergeCell ref="G3:H3"/>
    <mergeCell ref="I3:K3"/>
    <mergeCell ref="C4:C5"/>
    <mergeCell ref="G4:H4"/>
    <mergeCell ref="I4:K4"/>
  </mergeCells>
  <pageMargins left="0.7" right="0.7" top="0.75" bottom="0.75" header="0.3" footer="0.3"/>
  <pageSetup paperSize="9" scale="86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view="pageBreakPreview" zoomScale="110" zoomScaleNormal="110" zoomScaleSheetLayoutView="110" workbookViewId="0">
      <selection activeCell="B8" sqref="B8:G9"/>
    </sheetView>
  </sheetViews>
  <sheetFormatPr defaultRowHeight="15" x14ac:dyDescent="0.25"/>
  <cols>
    <col min="1" max="1" width="19.140625" customWidth="1"/>
    <col min="2" max="2" width="16.7109375" customWidth="1"/>
    <col min="3" max="3" width="11.28515625" customWidth="1"/>
    <col min="4" max="4" width="7.85546875" customWidth="1"/>
    <col min="5" max="5" width="8.42578125" customWidth="1"/>
    <col min="6" max="6" width="9.5703125" customWidth="1"/>
    <col min="7" max="7" width="11" customWidth="1"/>
  </cols>
  <sheetData>
    <row r="1" spans="1:7" ht="30" customHeight="1" x14ac:dyDescent="0.25">
      <c r="A1" s="264" t="s">
        <v>327</v>
      </c>
      <c r="B1" s="264"/>
      <c r="C1" s="264"/>
      <c r="D1" s="264"/>
      <c r="E1" s="264"/>
      <c r="F1" s="264"/>
      <c r="G1" s="264"/>
    </row>
    <row r="3" spans="1:7" ht="75.75" customHeight="1" x14ac:dyDescent="0.25">
      <c r="A3" s="307" t="s">
        <v>96</v>
      </c>
      <c r="B3" s="307" t="s">
        <v>100</v>
      </c>
      <c r="C3" s="255" t="s">
        <v>97</v>
      </c>
      <c r="D3" s="256"/>
      <c r="E3" s="257"/>
      <c r="F3" s="307" t="s">
        <v>101</v>
      </c>
      <c r="G3" s="307" t="s">
        <v>102</v>
      </c>
    </row>
    <row r="4" spans="1:7" ht="20.25" customHeight="1" x14ac:dyDescent="0.25">
      <c r="A4" s="316"/>
      <c r="B4" s="316"/>
      <c r="C4" s="20" t="s">
        <v>98</v>
      </c>
      <c r="D4" s="19" t="s">
        <v>99</v>
      </c>
      <c r="E4" s="19" t="s">
        <v>26</v>
      </c>
      <c r="F4" s="316"/>
      <c r="G4" s="316"/>
    </row>
    <row r="5" spans="1:7" x14ac:dyDescent="0.2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</row>
    <row r="6" spans="1:7" x14ac:dyDescent="0.25">
      <c r="A6" s="29" t="s">
        <v>410</v>
      </c>
      <c r="B6" s="196" t="s">
        <v>410</v>
      </c>
      <c r="C6" s="196" t="s">
        <v>410</v>
      </c>
      <c r="D6" s="196" t="s">
        <v>410</v>
      </c>
      <c r="E6" s="196" t="s">
        <v>410</v>
      </c>
      <c r="F6" s="196" t="s">
        <v>410</v>
      </c>
      <c r="G6" s="196" t="s">
        <v>410</v>
      </c>
    </row>
    <row r="7" spans="1:7" x14ac:dyDescent="0.25">
      <c r="A7" s="29" t="s">
        <v>410</v>
      </c>
      <c r="B7" s="196" t="s">
        <v>410</v>
      </c>
      <c r="C7" s="196" t="s">
        <v>410</v>
      </c>
      <c r="D7" s="196" t="s">
        <v>410</v>
      </c>
      <c r="E7" s="196" t="s">
        <v>410</v>
      </c>
      <c r="F7" s="196" t="s">
        <v>410</v>
      </c>
      <c r="G7" s="196" t="s">
        <v>410</v>
      </c>
    </row>
    <row r="8" spans="1:7" x14ac:dyDescent="0.25">
      <c r="A8" s="47" t="s">
        <v>410</v>
      </c>
      <c r="B8" s="47" t="s">
        <v>410</v>
      </c>
      <c r="C8" s="47" t="s">
        <v>410</v>
      </c>
      <c r="D8" s="47" t="s">
        <v>410</v>
      </c>
      <c r="E8" s="47" t="s">
        <v>410</v>
      </c>
      <c r="F8" s="47" t="s">
        <v>410</v>
      </c>
      <c r="G8" s="47" t="s">
        <v>410</v>
      </c>
    </row>
    <row r="9" spans="1:7" ht="15.75" x14ac:dyDescent="0.25">
      <c r="A9" s="22" t="s">
        <v>47</v>
      </c>
      <c r="B9" s="47" t="s">
        <v>410</v>
      </c>
      <c r="C9" s="47" t="s">
        <v>410</v>
      </c>
      <c r="D9" s="47" t="s">
        <v>410</v>
      </c>
      <c r="E9" s="47" t="s">
        <v>410</v>
      </c>
      <c r="F9" s="47" t="s">
        <v>410</v>
      </c>
      <c r="G9" s="47" t="s">
        <v>410</v>
      </c>
    </row>
  </sheetData>
  <mergeCells count="6">
    <mergeCell ref="A1:G1"/>
    <mergeCell ref="C3:E3"/>
    <mergeCell ref="A3:A4"/>
    <mergeCell ref="B3:B4"/>
    <mergeCell ref="F3:F4"/>
    <mergeCell ref="G3:G4"/>
  </mergeCells>
  <pageMargins left="1.299212598425197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14</vt:i4>
      </vt:variant>
    </vt:vector>
  </HeadingPairs>
  <TitlesOfParts>
    <vt:vector size="35" baseType="lpstr">
      <vt:lpstr>титул</vt:lpstr>
      <vt:lpstr>1.1</vt:lpstr>
      <vt:lpstr>1.2</vt:lpstr>
      <vt:lpstr>1.3</vt:lpstr>
      <vt:lpstr>1.4</vt:lpstr>
      <vt:lpstr>1.5</vt:lpstr>
      <vt:lpstr>1.6.1</vt:lpstr>
      <vt:lpstr>1.6.2</vt:lpstr>
      <vt:lpstr>1.7</vt:lpstr>
      <vt:lpstr>2.1</vt:lpstr>
      <vt:lpstr>2.1 (2)</vt:lpstr>
      <vt:lpstr>2.2</vt:lpstr>
      <vt:lpstr>2.3</vt:lpstr>
      <vt:lpstr>2.4</vt:lpstr>
      <vt:lpstr>2.5</vt:lpstr>
      <vt:lpstr>2.6.1</vt:lpstr>
      <vt:lpstr>2.6.2</vt:lpstr>
      <vt:lpstr>2.6.3</vt:lpstr>
      <vt:lpstr>2.6.4</vt:lpstr>
      <vt:lpstr>2.7</vt:lpstr>
      <vt:lpstr>Лист1</vt:lpstr>
      <vt:lpstr>'2.7'!_ftnref4</vt:lpstr>
      <vt:lpstr>'1.1'!Область_печати</vt:lpstr>
      <vt:lpstr>'1.2'!Область_печати</vt:lpstr>
      <vt:lpstr>'1.4'!Область_печати</vt:lpstr>
      <vt:lpstr>'1.5'!Область_печати</vt:lpstr>
      <vt:lpstr>'1.6.2'!Область_печати</vt:lpstr>
      <vt:lpstr>'1.7'!Область_печати</vt:lpstr>
      <vt:lpstr>'2.1'!Область_печати</vt:lpstr>
      <vt:lpstr>'2.1 (2)'!Область_печати</vt:lpstr>
      <vt:lpstr>'2.2'!Область_печати</vt:lpstr>
      <vt:lpstr>'2.5'!Область_печати</vt:lpstr>
      <vt:lpstr>'2.6.4'!Область_печати</vt:lpstr>
      <vt:lpstr>'2.7'!Область_печати</vt:lpstr>
      <vt:lpstr>титул!Область_печати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2023-05-16T13:38:01Z</dcterms:modified>
</cp:coreProperties>
</file>